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showInkAnnotation="0"/>
  <mc:AlternateContent xmlns:mc="http://schemas.openxmlformats.org/markup-compatibility/2006">
    <mc:Choice Requires="x15">
      <x15ac:absPath xmlns:x15ac="http://schemas.microsoft.com/office/spreadsheetml/2010/11/ac" url="D:\註冊組_姝欣\10 研究生研究成果獎學金\15-115學年度優秀本國研究生獎學金審查\2.公告\"/>
    </mc:Choice>
  </mc:AlternateContent>
  <xr:revisionPtr revIDLastSave="0" documentId="13_ncr:1_{C37D4BD1-5AA4-4824-ACFB-E6CF293A7C49}" xr6:coauthVersionLast="47" xr6:coauthVersionMax="47" xr10:uidLastSave="{00000000-0000-0000-0000-000000000000}"/>
  <bookViews>
    <workbookView xWindow="-120" yWindow="-120" windowWidth="29040" windowHeight="15720" tabRatio="594" activeTab="1" xr2:uid="{00000000-000D-0000-FFFF-FFFF00000000}"/>
  </bookViews>
  <sheets>
    <sheet name="填寫說明" sheetId="6" r:id="rId1"/>
    <sheet name="碩二、碩三" sheetId="5" r:id="rId2"/>
    <sheet name="加總權重計算方式" sheetId="2" r:id="rId3"/>
  </sheets>
  <externalReferences>
    <externalReference r:id="rId4"/>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R7" i="6" l="1"/>
  <c r="S7" i="6" s="1"/>
  <c r="R6" i="6" l="1"/>
  <c r="S6" i="6" s="1"/>
  <c r="M6" i="6"/>
  <c r="L6" i="6"/>
  <c r="K6" i="6"/>
  <c r="B22" i="2"/>
  <c r="M5" i="5"/>
  <c r="M6" i="5"/>
  <c r="M7" i="5"/>
  <c r="M8" i="5"/>
  <c r="M9" i="5"/>
  <c r="M10" i="5"/>
  <c r="M11" i="5"/>
  <c r="M12" i="5"/>
  <c r="M13" i="5"/>
  <c r="M14" i="5"/>
  <c r="M15" i="5"/>
  <c r="M16" i="5"/>
  <c r="M17" i="5"/>
  <c r="M18" i="5"/>
  <c r="M19" i="5"/>
  <c r="L5" i="5"/>
  <c r="L6" i="5"/>
  <c r="L7" i="5"/>
  <c r="L8" i="5"/>
  <c r="L9" i="5"/>
  <c r="L10" i="5"/>
  <c r="L11" i="5"/>
  <c r="L12" i="5"/>
  <c r="L13" i="5"/>
  <c r="L14" i="5"/>
  <c r="L15" i="5"/>
  <c r="L16" i="5"/>
  <c r="L17" i="5"/>
  <c r="L18" i="5"/>
  <c r="L19" i="5"/>
  <c r="C14" i="2"/>
  <c r="C15" i="2" s="1"/>
  <c r="C16" i="2" s="1"/>
  <c r="C17" i="2" s="1"/>
  <c r="C18" i="2" s="1"/>
  <c r="C19" i="2" s="1"/>
  <c r="C20" i="2" s="1"/>
  <c r="C21" i="2" s="1"/>
  <c r="C22" i="2" s="1"/>
  <c r="B14" i="2"/>
  <c r="B15" i="2"/>
  <c r="B16" i="2" s="1"/>
  <c r="B17" i="2" s="1"/>
  <c r="B18" i="2" s="1"/>
  <c r="B19" i="2" s="1"/>
  <c r="B20" i="2" s="1"/>
  <c r="B21" i="2" s="1"/>
  <c r="K5" i="5"/>
  <c r="K6" i="5"/>
  <c r="K7" i="5"/>
  <c r="K8" i="5"/>
  <c r="K9" i="5"/>
  <c r="K10" i="5"/>
  <c r="K11" i="5"/>
  <c r="K12" i="5"/>
  <c r="K13" i="5"/>
  <c r="K14" i="5"/>
  <c r="K15" i="5"/>
  <c r="K16" i="5"/>
  <c r="K17" i="5"/>
  <c r="K18" i="5"/>
  <c r="K19" i="5"/>
  <c r="R5" i="5"/>
  <c r="S5" i="5" s="1"/>
  <c r="R6" i="5"/>
  <c r="S6" i="5" s="1"/>
  <c r="R7" i="5"/>
  <c r="S7" i="5" s="1"/>
  <c r="R8" i="5"/>
  <c r="S8" i="5" s="1"/>
  <c r="R9" i="5"/>
  <c r="S9" i="5" s="1"/>
  <c r="R10" i="5"/>
  <c r="S10" i="5" s="1"/>
  <c r="R11" i="5"/>
  <c r="S11" i="5" s="1"/>
  <c r="R12" i="5"/>
  <c r="S12" i="5" s="1"/>
  <c r="R13" i="5"/>
  <c r="S13" i="5" s="1"/>
  <c r="R14" i="5"/>
  <c r="S14" i="5" s="1"/>
  <c r="R15" i="5"/>
  <c r="S15" i="5" s="1"/>
  <c r="R16" i="5"/>
  <c r="S16" i="5" s="1"/>
  <c r="R17" i="5"/>
  <c r="S17" i="5" s="1"/>
  <c r="R18" i="5"/>
  <c r="S18" i="5" s="1"/>
  <c r="R19" i="5"/>
  <c r="S19" i="5" s="1"/>
  <c r="N6" i="6" l="1"/>
  <c r="B4" i="2"/>
  <c r="C3" i="2"/>
  <c r="N8" i="5" l="1"/>
  <c r="N5" i="5"/>
  <c r="N13" i="5"/>
  <c r="N9" i="5"/>
  <c r="C4" i="2"/>
  <c r="N6" i="5"/>
  <c r="N18" i="5"/>
  <c r="N15" i="5"/>
  <c r="N11" i="5"/>
  <c r="N7" i="5"/>
  <c r="N16" i="5"/>
  <c r="B5" i="2"/>
  <c r="B6" i="2" s="1"/>
  <c r="B7" i="2" s="1"/>
  <c r="B8" i="2" s="1"/>
  <c r="B9" i="2" s="1"/>
  <c r="B10" i="2" s="1"/>
  <c r="B11" i="2" s="1"/>
  <c r="B12" i="2" s="1"/>
  <c r="B13" i="2" s="1"/>
  <c r="N10" i="5"/>
  <c r="N17" i="5"/>
  <c r="N14" i="5"/>
  <c r="N19" i="5"/>
  <c r="N12" i="5"/>
  <c r="W5" i="5" l="1"/>
  <c r="C5" i="2"/>
  <c r="C6" i="2" s="1"/>
  <c r="C7" i="2" s="1"/>
  <c r="C8" i="2" s="1"/>
  <c r="C9" i="2" s="1"/>
  <c r="C10" i="2" s="1"/>
  <c r="C11" i="2" s="1"/>
  <c r="C12" i="2" s="1"/>
  <c r="C13" i="2" s="1"/>
</calcChain>
</file>

<file path=xl/sharedStrings.xml><?xml version="1.0" encoding="utf-8"?>
<sst xmlns="http://schemas.openxmlformats.org/spreadsheetml/2006/main" count="120" uniqueCount="78">
  <si>
    <t>作者序點數</t>
    <phoneticPr fontId="2" type="noConversion"/>
  </si>
  <si>
    <t>作者數點數</t>
    <phoneticPr fontId="2" type="noConversion"/>
  </si>
  <si>
    <t>複審加總權重總計</t>
    <phoneticPr fontId="2" type="noConversion"/>
  </si>
  <si>
    <t>國際學術期刊論文</t>
    <phoneticPr fontId="2" type="noConversion"/>
  </si>
  <si>
    <t>學號</t>
    <phoneticPr fontId="2" type="noConversion"/>
  </si>
  <si>
    <t>班級</t>
    <phoneticPr fontId="2" type="noConversion"/>
  </si>
  <si>
    <t>學院別</t>
    <phoneticPr fontId="2" type="noConversion"/>
  </si>
  <si>
    <t>序號</t>
    <phoneticPr fontId="2" type="noConversion"/>
  </si>
  <si>
    <t>國內學術期刊論文</t>
    <phoneticPr fontId="2" type="noConversion"/>
  </si>
  <si>
    <t>初審加總
權重總計</t>
    <phoneticPr fontId="2" type="noConversion"/>
  </si>
  <si>
    <t>論文題目</t>
    <phoneticPr fontId="2" type="noConversion"/>
  </si>
  <si>
    <t>Antipodal Vivaldi Antenna for On-chip Millimeter-wave Wireless Communication</t>
    <phoneticPr fontId="2" type="noConversion"/>
  </si>
  <si>
    <t>□通過     
□未通過</t>
    <phoneticPr fontId="2" type="noConversion"/>
  </si>
  <si>
    <t>作者總數</t>
    <phoneticPr fontId="2" type="noConversion"/>
  </si>
  <si>
    <t>競賽獲獎等級</t>
    <phoneticPr fontId="2" type="noConversion"/>
  </si>
  <si>
    <t>(國際競賽)特優</t>
    <phoneticPr fontId="2" type="noConversion"/>
  </si>
  <si>
    <t>(國際競賽)優等</t>
    <phoneticPr fontId="2" type="noConversion"/>
  </si>
  <si>
    <t>(國際競賽)佳作</t>
    <phoneticPr fontId="2" type="noConversion"/>
  </si>
  <si>
    <t>(國際競賽)德國If設計大獎</t>
    <phoneticPr fontId="2" type="noConversion"/>
  </si>
  <si>
    <t>(國內競賽)佳作</t>
    <phoneticPr fontId="2" type="noConversion"/>
  </si>
  <si>
    <t>(國內競賽)特優、金獎</t>
    <phoneticPr fontId="2" type="noConversion"/>
  </si>
  <si>
    <t>(國內競賽)優等、續優、銀獎、銅獎</t>
    <phoneticPr fontId="2" type="noConversion"/>
  </si>
  <si>
    <t>發表方式</t>
    <phoneticPr fontId="2" type="noConversion"/>
  </si>
  <si>
    <t>作者序(作者數)</t>
    <phoneticPr fontId="1" type="noConversion"/>
  </si>
  <si>
    <t>加總權重
(總點數*作者序點數/
作者數點數)</t>
    <phoneticPr fontId="2" type="noConversion"/>
  </si>
  <si>
    <t>總點數</t>
    <phoneticPr fontId="2" type="noConversion"/>
  </si>
  <si>
    <t>國外證照</t>
  </si>
  <si>
    <t>專利</t>
  </si>
  <si>
    <t>系（所）
初審結果</t>
    <phoneticPr fontId="2" type="noConversion"/>
  </si>
  <si>
    <t>申請人</t>
    <phoneticPr fontId="2" type="noConversion"/>
  </si>
  <si>
    <t>學生中文姓名及英文姓名</t>
    <phoneticPr fontId="2" type="noConversion"/>
  </si>
  <si>
    <t>指導教授
中文姓名及
英文姓名</t>
    <phoneticPr fontId="2" type="noConversion"/>
  </si>
  <si>
    <t>莊秉叡
Bing-RueI Chuang</t>
    <phoneticPr fontId="2" type="noConversion"/>
  </si>
  <si>
    <t>鍾明桉
Ming-An Chung</t>
    <phoneticPr fontId="2" type="noConversion"/>
  </si>
  <si>
    <t>教務處彙整建議</t>
    <phoneticPr fontId="2" type="noConversion"/>
  </si>
  <si>
    <t>備註</t>
    <phoneticPr fontId="2" type="noConversion"/>
  </si>
  <si>
    <t>獎勵項目與額度</t>
    <phoneticPr fontId="2" type="noConversion"/>
  </si>
  <si>
    <t>校級委員會複查結果</t>
    <phoneticPr fontId="2" type="noConversion"/>
  </si>
  <si>
    <t>論文期刊</t>
    <phoneticPr fontId="2" type="noConversion"/>
  </si>
  <si>
    <r>
      <t xml:space="preserve">論文發表方式
</t>
    </r>
    <r>
      <rPr>
        <b/>
        <sz val="48"/>
        <color indexed="10"/>
        <rFont val="標楷體"/>
        <family val="4"/>
        <charset val="136"/>
      </rPr>
      <t>(請下拉選單選取)</t>
    </r>
    <phoneticPr fontId="2" type="noConversion"/>
  </si>
  <si>
    <t>專利競賽得獎</t>
    <phoneticPr fontId="2" type="noConversion"/>
  </si>
  <si>
    <r>
      <t xml:space="preserve">得獎類型
</t>
    </r>
    <r>
      <rPr>
        <b/>
        <sz val="48"/>
        <color indexed="10"/>
        <rFont val="標楷體"/>
        <family val="4"/>
        <charset val="136"/>
      </rPr>
      <t>(請下拉選單選取)</t>
    </r>
    <phoneticPr fontId="2" type="noConversion"/>
  </si>
  <si>
    <r>
      <t xml:space="preserve">加總權重
</t>
    </r>
    <r>
      <rPr>
        <b/>
        <sz val="48"/>
        <color indexed="10"/>
        <rFont val="標楷體"/>
        <family val="4"/>
        <charset val="136"/>
      </rPr>
      <t>（總點數/
作者總數）</t>
    </r>
    <phoneticPr fontId="2" type="noConversion"/>
  </si>
  <si>
    <t>國際研討會論文（口頭）</t>
    <phoneticPr fontId="2" type="noConversion"/>
  </si>
  <si>
    <t>國際研討會論文（海報）</t>
    <phoneticPr fontId="2" type="noConversion"/>
  </si>
  <si>
    <r>
      <rPr>
        <b/>
        <sz val="88"/>
        <color indexed="8"/>
        <rFont val="標楷體"/>
        <family val="4"/>
        <charset val="136"/>
      </rPr>
      <t xml:space="preserve">                                              國立臺北科技大學115學年度優秀本國研究生研究成果獎勵審查-</t>
    </r>
    <r>
      <rPr>
        <b/>
        <sz val="88"/>
        <color indexed="10"/>
        <rFont val="標楷體"/>
        <family val="4"/>
        <charset val="136"/>
      </rPr>
      <t>碩士二、三年級學生</t>
    </r>
    <r>
      <rPr>
        <b/>
        <sz val="88"/>
        <color indexed="8"/>
        <rFont val="標楷體"/>
        <family val="4"/>
        <charset val="136"/>
      </rPr>
      <t>論文期刊、專利競賽得獎一覽表及加權試算表  115.08</t>
    </r>
    <phoneticPr fontId="2" type="noConversion"/>
  </si>
  <si>
    <r>
      <t xml:space="preserve">論文或期刊接受時間
（OOOO/OO/OO）
</t>
    </r>
    <r>
      <rPr>
        <b/>
        <sz val="12"/>
        <color rgb="FFFF0000"/>
        <rFont val="標楷體"/>
        <family val="4"/>
        <charset val="136"/>
      </rPr>
      <t>（</t>
    </r>
    <r>
      <rPr>
        <b/>
        <u/>
        <sz val="12"/>
        <color rgb="FFFF0000"/>
        <rFont val="標楷體"/>
        <family val="4"/>
        <charset val="136"/>
      </rPr>
      <t>請勿填寫發表日期</t>
    </r>
    <r>
      <rPr>
        <b/>
        <sz val="12"/>
        <color rgb="FFFF0000"/>
        <rFont val="標楷體"/>
        <family val="4"/>
        <charset val="136"/>
      </rPr>
      <t>）</t>
    </r>
    <phoneticPr fontId="2" type="noConversion"/>
  </si>
  <si>
    <r>
      <rPr>
        <b/>
        <u/>
        <sz val="12"/>
        <rFont val="標楷體"/>
        <family val="4"/>
        <charset val="136"/>
      </rPr>
      <t xml:space="preserve">
</t>
    </r>
    <r>
      <rPr>
        <b/>
        <sz val="12"/>
        <rFont val="標楷體"/>
        <family val="4"/>
        <charset val="136"/>
      </rPr>
      <t>接受時間之佐證資料
（論文或Email之jpg檔）</t>
    </r>
    <r>
      <rPr>
        <b/>
        <u/>
        <sz val="12"/>
        <rFont val="標楷體"/>
        <family val="4"/>
        <charset val="136"/>
      </rPr>
      <t xml:space="preserve">
</t>
    </r>
    <r>
      <rPr>
        <b/>
        <sz val="12"/>
        <color rgb="FFFF0000"/>
        <rFont val="標楷體"/>
        <family val="4"/>
        <charset val="136"/>
      </rPr>
      <t>（請於佐證資料上以螢</t>
    </r>
    <r>
      <rPr>
        <b/>
        <sz val="12"/>
        <color indexed="10"/>
        <rFont val="標楷體"/>
        <family val="4"/>
        <charset val="136"/>
      </rPr>
      <t>光筆標記「接受時間</t>
    </r>
    <r>
      <rPr>
        <b/>
        <sz val="12"/>
        <color rgb="FFFF0000"/>
        <rFont val="標楷體"/>
        <family val="4"/>
        <charset val="136"/>
      </rPr>
      <t>」）</t>
    </r>
    <r>
      <rPr>
        <b/>
        <sz val="12"/>
        <rFont val="標楷體"/>
        <family val="4"/>
        <charset val="136"/>
      </rPr>
      <t xml:space="preserve">
</t>
    </r>
    <phoneticPr fontId="2" type="noConversion"/>
  </si>
  <si>
    <r>
      <t xml:space="preserve">作者序及作者數之
佐證資料（jpg檔）
</t>
    </r>
    <r>
      <rPr>
        <b/>
        <sz val="12"/>
        <color rgb="FFFF0000"/>
        <rFont val="標楷體"/>
        <family val="4"/>
        <charset val="136"/>
      </rPr>
      <t>（請於佐證資料上螢光筆標記「學生</t>
    </r>
    <r>
      <rPr>
        <b/>
        <sz val="12"/>
        <color indexed="10"/>
        <rFont val="標楷體"/>
        <family val="4"/>
        <charset val="136"/>
      </rPr>
      <t>、指導教授</t>
    </r>
    <r>
      <rPr>
        <b/>
        <sz val="12"/>
        <color indexed="36"/>
        <rFont val="標楷體"/>
        <family val="4"/>
        <charset val="136"/>
      </rPr>
      <t>（v打勾）</t>
    </r>
    <r>
      <rPr>
        <b/>
        <sz val="12"/>
        <color rgb="FFFF0000"/>
        <rFont val="標楷體"/>
        <family val="4"/>
        <charset val="136"/>
      </rPr>
      <t>」）</t>
    </r>
    <phoneticPr fontId="2" type="noConversion"/>
  </si>
  <si>
    <t>★填寫範例</t>
    <phoneticPr fontId="2" type="noConversion"/>
  </si>
  <si>
    <t>國內學術期刊論文</t>
  </si>
  <si>
    <t>國際學術期刊論文</t>
  </si>
  <si>
    <r>
      <t xml:space="preserve">作者序
</t>
    </r>
    <r>
      <rPr>
        <b/>
        <sz val="48"/>
        <color rgb="FFFF0000"/>
        <rFont val="標楷體"/>
        <family val="4"/>
        <charset val="136"/>
      </rPr>
      <t>(扣除指導教授)</t>
    </r>
    <phoneticPr fontId="2" type="noConversion"/>
  </si>
  <si>
    <r>
      <t xml:space="preserve">作者數
</t>
    </r>
    <r>
      <rPr>
        <b/>
        <sz val="48"/>
        <color rgb="FFFF0000"/>
        <rFont val="標楷體"/>
        <family val="4"/>
        <charset val="136"/>
      </rPr>
      <t>(扣除指導教授)</t>
    </r>
    <phoneticPr fontId="2" type="noConversion"/>
  </si>
  <si>
    <t>材料碩二</t>
    <phoneticPr fontId="2" type="noConversion"/>
  </si>
  <si>
    <t>工程學院</t>
    <phoneticPr fontId="2" type="noConversion"/>
  </si>
  <si>
    <t>(國內競賽)優等、續優、銀獎、銅獎</t>
    <phoneticPr fontId="56" type="noConversion"/>
  </si>
  <si>
    <t>113AC8001</t>
    <phoneticPr fontId="2" type="noConversion"/>
  </si>
  <si>
    <t>互動碩二</t>
    <phoneticPr fontId="2" type="noConversion"/>
  </si>
  <si>
    <t>設計學院</t>
    <phoneticPr fontId="2" type="noConversion"/>
  </si>
  <si>
    <t>游書寧
Shu-Ning YU</t>
    <phoneticPr fontId="2" type="noConversion"/>
  </si>
  <si>
    <t>戴楠青
Nan-Ching TAI</t>
    <phoneticPr fontId="2" type="noConversion"/>
  </si>
  <si>
    <r>
      <t xml:space="preserve">★填寫說明：
</t>
    </r>
    <r>
      <rPr>
        <sz val="14"/>
        <rFont val="標楷體"/>
        <family val="4"/>
        <charset val="136"/>
      </rPr>
      <t>一、</t>
    </r>
    <r>
      <rPr>
        <b/>
        <sz val="14"/>
        <color indexed="10"/>
        <rFont val="標楷體"/>
        <family val="4"/>
        <charset val="136"/>
      </rPr>
      <t>請申請人填列本表橘色欄位</t>
    </r>
    <r>
      <rPr>
        <sz val="14"/>
        <color indexed="10"/>
        <rFont val="標楷體"/>
        <family val="4"/>
        <charset val="136"/>
      </rPr>
      <t>：</t>
    </r>
    <r>
      <rPr>
        <sz val="14"/>
        <color indexed="8"/>
        <rFont val="標楷體"/>
        <family val="4"/>
        <charset val="136"/>
      </rPr>
      <t xml:space="preserve">其餘欄位公式將自動計算權重，毋須填寫。
</t>
    </r>
    <r>
      <rPr>
        <sz val="14"/>
        <color rgb="FF000000"/>
        <rFont val="標楷體"/>
        <family val="4"/>
        <charset val="136"/>
      </rPr>
      <t>二、</t>
    </r>
    <r>
      <rPr>
        <sz val="14"/>
        <color indexed="10"/>
        <rFont val="標楷體"/>
        <family val="4"/>
        <charset val="136"/>
      </rPr>
      <t>每1列僅呈現1篇論文期刊或專利競賽得獎證明。</t>
    </r>
    <r>
      <rPr>
        <sz val="14"/>
        <color rgb="FFFF0000"/>
        <rFont val="標楷體"/>
        <family val="4"/>
        <charset val="136"/>
      </rPr>
      <t xml:space="preserve"> </t>
    </r>
    <r>
      <rPr>
        <sz val="14"/>
        <color indexed="8"/>
        <rFont val="標楷體"/>
        <family val="4"/>
        <charset val="136"/>
      </rPr>
      <t xml:space="preserve">
</t>
    </r>
    <r>
      <rPr>
        <sz val="14"/>
        <color rgb="FF000000"/>
        <rFont val="標楷體"/>
        <family val="4"/>
        <charset val="136"/>
      </rPr>
      <t>三、</t>
    </r>
    <r>
      <rPr>
        <sz val="14"/>
        <color indexed="10"/>
        <rFont val="標楷體"/>
        <family val="4"/>
        <charset val="136"/>
      </rPr>
      <t>請填列論文資料</t>
    </r>
    <r>
      <rPr>
        <b/>
        <sz val="14"/>
        <color indexed="10"/>
        <rFont val="標楷體"/>
        <family val="4"/>
        <charset val="136"/>
      </rPr>
      <t>「被接受日期」</t>
    </r>
    <r>
      <rPr>
        <sz val="14"/>
        <color indexed="10"/>
        <rFont val="標楷體"/>
        <family val="4"/>
        <charset val="136"/>
      </rPr>
      <t>（請勿填列發表日期）</t>
    </r>
    <r>
      <rPr>
        <b/>
        <sz val="14"/>
        <color indexed="10"/>
        <rFont val="標楷體"/>
        <family val="4"/>
        <charset val="136"/>
      </rPr>
      <t>，</t>
    </r>
    <r>
      <rPr>
        <sz val="14"/>
        <color indexed="8"/>
        <rFont val="標楷體"/>
        <family val="4"/>
        <charset val="136"/>
      </rPr>
      <t>限填列</t>
    </r>
    <r>
      <rPr>
        <b/>
        <sz val="14"/>
        <color rgb="FFFF0000"/>
        <rFont val="標楷體"/>
        <family val="4"/>
        <charset val="136"/>
      </rPr>
      <t>114年8月1日起至115年7月31日間</t>
    </r>
    <r>
      <rPr>
        <sz val="14"/>
        <color indexed="8"/>
        <rFont val="標楷體"/>
        <family val="4"/>
        <charset val="136"/>
      </rPr>
      <t xml:space="preserve">成果，同項成果請勿用於申請多於一年之獎勵。
四、本表之權重計算公式，於作者總數及作者序之計算皆排除指導教授。
</t>
    </r>
    <r>
      <rPr>
        <b/>
        <sz val="14"/>
        <color rgb="FF000000"/>
        <rFont val="標楷體"/>
        <family val="4"/>
        <charset val="136"/>
      </rPr>
      <t>五、</t>
    </r>
    <r>
      <rPr>
        <b/>
        <sz val="14"/>
        <color indexed="8"/>
        <rFont val="標楷體"/>
        <family val="4"/>
        <charset val="136"/>
      </rPr>
      <t>加總權重計算說明：（本表加總權重計算方式係依據114學年度優秀本國研究生研究成果獎勵審查委員會決議提供試算參考，若研究成果同時符合多項獎勵標準，如論文發表同時獲獎，採擇優方式計算點數，不重覆採計；115學年度優秀本國研究生研究成果獎勵權重採計方式將依委員會複審決議為主）。
（一）論文期刊：
1.每篇國際期刊論文總點數為1，每篇國內期刊論文總點數為0.5，每篇具審查機制之國際研討會論文總點數</t>
    </r>
    <r>
      <rPr>
        <b/>
        <sz val="14"/>
        <color rgb="FFFF0000"/>
        <rFont val="標楷體"/>
        <family val="4"/>
        <charset val="136"/>
      </rPr>
      <t>口頭報告採計0.25點、海報報告採計0.125點</t>
    </r>
    <r>
      <rPr>
        <b/>
        <sz val="14"/>
        <color indexed="8"/>
        <rFont val="標楷體"/>
        <family val="4"/>
        <charset val="136"/>
      </rPr>
      <t xml:space="preserve">。排除申請人指導教授後，第一作者相對權重為1、第二作者為0.5、第三作者則為0.25，以下類推。
2.一篇申請者作者序（排除指導教授）為3/5之國內期刊論文，申請人可獲0.5 * (0.25 / (1 + 0.5 + 0.25 + 0.125 + 0.0625)) ~ 0.0645點。如一篇作者序*3/5之國內期刊論文，因申請者為通訊作者，則可獲得0.5 * (1/(1 + 0.5 + 0.25 + 0.125 + 0.0625)) ~ 0.2581點，申請人須標示作者序及是否為通訊作者。
</t>
    </r>
    <r>
      <rPr>
        <b/>
        <sz val="14"/>
        <color rgb="FFFF0000"/>
        <rFont val="標楷體"/>
        <family val="4"/>
        <charset val="136"/>
      </rPr>
      <t xml:space="preserve">3.每篇論文以一位學生提出申請為限。
4.具審查制度之國際研討會論文（須檢附該研討會之報告形式，如：口頭報告或海報報告等文件）。
</t>
    </r>
    <r>
      <rPr>
        <b/>
        <sz val="14"/>
        <color indexed="8"/>
        <rFont val="標楷體"/>
        <family val="4"/>
        <charset val="136"/>
      </rPr>
      <t>（二）專利、競賽得獎：依下列得獎類型及</t>
    </r>
    <r>
      <rPr>
        <b/>
        <sz val="14"/>
        <rFont val="標楷體"/>
        <family val="4"/>
        <charset val="136"/>
      </rPr>
      <t>作者總數平均計算</t>
    </r>
    <r>
      <rPr>
        <b/>
        <sz val="14"/>
        <color indexed="8"/>
        <rFont val="標楷體"/>
        <family val="4"/>
        <charset val="136"/>
      </rPr>
      <t xml:space="preserve">，如：國際競賽得獎特優採計1點，計3位作者，則採計為1/3=0.3點。
1.專利每項採計1點，須於在校期間取得方得採計。
2.國際競賽每項最高採計1點：特優採計1點、優等採計0.5點、佳作採計0.25點。德國If設計大獎採計1點。
3.國內競賽每項最高採計0.5點：特優及金獎採計0.5點。優等、續優、銀獎及銅獎採計0.25點。佳作採計0.125點。
4.競賽入圍或入選：不予採計點數。
5.國外證照每項採計0.5點。
</t>
    </r>
    <r>
      <rPr>
        <b/>
        <sz val="14"/>
        <color rgb="FFFF0000"/>
        <rFont val="標楷體"/>
        <family val="4"/>
        <charset val="136"/>
      </rPr>
      <t xml:space="preserve">六、論文、專利、競賽得獎證明等除指導教授外，以第一作者為原則或僅採計序位最佳學生。
七、「競賽得獎證明」須檢附該競賽之辦理規模（國內外、校際、校內等）、參賽及獲獎人數、獲獎名單、獎項類別及名次證明等文件。
</t>
    </r>
    <r>
      <rPr>
        <b/>
        <sz val="14"/>
        <rFont val="標楷體"/>
        <family val="4"/>
        <charset val="136"/>
      </rPr>
      <t>八</t>
    </r>
    <r>
      <rPr>
        <sz val="14"/>
        <color indexed="8"/>
        <rFont val="標楷體"/>
        <family val="4"/>
        <charset val="136"/>
      </rPr>
      <t>、</t>
    </r>
    <r>
      <rPr>
        <b/>
        <sz val="14"/>
        <color indexed="8"/>
        <rFont val="標楷體"/>
        <family val="4"/>
        <charset val="136"/>
      </rPr>
      <t>本表填列完成後請以紙本</t>
    </r>
    <r>
      <rPr>
        <b/>
        <sz val="14"/>
        <color rgb="FFFF0000"/>
        <rFont val="標楷體"/>
        <family val="4"/>
        <charset val="136"/>
      </rPr>
      <t>送指導教授簽名</t>
    </r>
    <r>
      <rPr>
        <b/>
        <sz val="14"/>
        <color indexed="8"/>
        <rFont val="標楷體"/>
        <family val="4"/>
        <charset val="136"/>
      </rPr>
      <t>。</t>
    </r>
    <r>
      <rPr>
        <sz val="14"/>
        <color indexed="8"/>
        <rFont val="標楷體"/>
        <family val="4"/>
        <charset val="136"/>
      </rPr>
      <t xml:space="preserve">
九、申請學生及指導教授須分別確認所填附資料之正確性，並負學術及法律之責任。如資料有偽造、變造或假借等不實情事，除追回所發放款項外，並依本校相關規定議處。</t>
    </r>
    <phoneticPr fontId="2" type="noConversion"/>
  </si>
  <si>
    <t>指導教授簽名__________________</t>
    <phoneticPr fontId="2" type="noConversion"/>
  </si>
  <si>
    <t>系（所）核章__________________</t>
    <phoneticPr fontId="2" type="noConversion"/>
  </si>
  <si>
    <r>
      <t>論文或期刊接受時間</t>
    </r>
    <r>
      <rPr>
        <b/>
        <sz val="48"/>
        <rFont val="標楷體"/>
        <family val="4"/>
      </rPr>
      <t xml:space="preserve">
（OOOO/OO/OO）
</t>
    </r>
    <r>
      <rPr>
        <b/>
        <sz val="48"/>
        <color indexed="10"/>
        <rFont val="標楷體"/>
        <family val="4"/>
      </rPr>
      <t xml:space="preserve">（請勿填寫發表日期）
</t>
    </r>
    <r>
      <rPr>
        <b/>
        <sz val="48"/>
        <rFont val="標楷體"/>
        <family val="4"/>
        <charset val="136"/>
      </rPr>
      <t xml:space="preserve">
專利競賽獲獎時間
（OOOO/OO/OO）</t>
    </r>
    <phoneticPr fontId="2" type="noConversion"/>
  </si>
  <si>
    <r>
      <t>論文或期刊接受時間之佐證資料
（論文或Email之jpg檔）</t>
    </r>
    <r>
      <rPr>
        <b/>
        <u/>
        <sz val="48"/>
        <rFont val="標楷體"/>
        <family val="4"/>
      </rPr>
      <t xml:space="preserve">
</t>
    </r>
    <r>
      <rPr>
        <b/>
        <sz val="48"/>
        <color rgb="FFFF0000"/>
        <rFont val="標楷體"/>
        <family val="4"/>
      </rPr>
      <t>（請於佐證資料上以螢</t>
    </r>
    <r>
      <rPr>
        <b/>
        <sz val="48"/>
        <color indexed="10"/>
        <rFont val="標楷體"/>
        <family val="4"/>
        <charset val="136"/>
      </rPr>
      <t>光筆標記「接受時</t>
    </r>
    <r>
      <rPr>
        <b/>
        <sz val="48"/>
        <color rgb="FFFF0000"/>
        <rFont val="標楷體"/>
        <family val="4"/>
        <charset val="136"/>
      </rPr>
      <t xml:space="preserve">間」）
</t>
    </r>
    <r>
      <rPr>
        <b/>
        <sz val="48"/>
        <rFont val="標楷體"/>
        <family val="4"/>
        <charset val="136"/>
      </rPr>
      <t>國內外專利、全國性或國際性競賽得獎證明之佐證資料</t>
    </r>
    <phoneticPr fontId="2" type="noConversion"/>
  </si>
  <si>
    <r>
      <t>作者序及作者數之佐證資料（jpg檔）</t>
    </r>
    <r>
      <rPr>
        <b/>
        <sz val="48"/>
        <rFont val="標楷體"/>
        <family val="4"/>
      </rPr>
      <t xml:space="preserve">
</t>
    </r>
    <r>
      <rPr>
        <b/>
        <sz val="48"/>
        <color rgb="FFFF0000"/>
        <rFont val="標楷體"/>
        <family val="4"/>
        <charset val="136"/>
      </rPr>
      <t>（</t>
    </r>
    <r>
      <rPr>
        <b/>
        <sz val="48"/>
        <color rgb="FFFF0000"/>
        <rFont val="標楷體"/>
        <family val="4"/>
      </rPr>
      <t>請於佐證資料上螢</t>
    </r>
    <r>
      <rPr>
        <b/>
        <sz val="48"/>
        <color indexed="10"/>
        <rFont val="標楷體"/>
        <family val="4"/>
      </rPr>
      <t>光筆標記「學生、指導教授</t>
    </r>
    <r>
      <rPr>
        <b/>
        <sz val="48"/>
        <color indexed="36"/>
        <rFont val="標楷體"/>
        <family val="4"/>
      </rPr>
      <t>（v打勾）</t>
    </r>
    <r>
      <rPr>
        <b/>
        <sz val="48"/>
        <color rgb="FFFF0000"/>
        <rFont val="標楷體"/>
        <family val="4"/>
        <charset val="136"/>
      </rPr>
      <t>」）</t>
    </r>
    <phoneticPr fontId="2" type="noConversion"/>
  </si>
  <si>
    <t>專利/競賽名稱</t>
    <phoneticPr fontId="2" type="noConversion"/>
  </si>
  <si>
    <t>專利/競賽名稱</t>
    <phoneticPr fontId="2" type="noConversion"/>
  </si>
  <si>
    <t>永慶房屋雇主品牌招募廣告設計獎</t>
    <phoneticPr fontId="2" type="noConversion"/>
  </si>
  <si>
    <t>(範例)
1</t>
    <phoneticPr fontId="2" type="noConversion"/>
  </si>
  <si>
    <t>(範例)
2</t>
    <phoneticPr fontId="2" type="noConversion"/>
  </si>
  <si>
    <r>
      <t xml:space="preserve">論文發表方式
</t>
    </r>
    <r>
      <rPr>
        <b/>
        <sz val="14"/>
        <color indexed="10"/>
        <rFont val="標楷體"/>
        <family val="4"/>
        <charset val="136"/>
      </rPr>
      <t>(請下拉選單選取)</t>
    </r>
    <phoneticPr fontId="2" type="noConversion"/>
  </si>
  <si>
    <r>
      <t xml:space="preserve">作者序
</t>
    </r>
    <r>
      <rPr>
        <sz val="14"/>
        <color indexed="10"/>
        <rFont val="標楷體"/>
        <family val="4"/>
        <charset val="136"/>
      </rPr>
      <t>(扣除指導教授)</t>
    </r>
    <phoneticPr fontId="2" type="noConversion"/>
  </si>
  <si>
    <r>
      <t xml:space="preserve">作者數
</t>
    </r>
    <r>
      <rPr>
        <sz val="14"/>
        <color indexed="10"/>
        <rFont val="標楷體"/>
        <family val="4"/>
        <charset val="136"/>
      </rPr>
      <t>(扣除指導教授)</t>
    </r>
    <phoneticPr fontId="2" type="noConversion"/>
  </si>
  <si>
    <r>
      <t xml:space="preserve">得獎類型
</t>
    </r>
    <r>
      <rPr>
        <b/>
        <sz val="14"/>
        <color indexed="10"/>
        <rFont val="標楷體"/>
        <family val="4"/>
        <charset val="136"/>
      </rPr>
      <t>(請下拉選單選取)</t>
    </r>
    <phoneticPr fontId="2" type="noConversion"/>
  </si>
  <si>
    <r>
      <t xml:space="preserve">加總權重
</t>
    </r>
    <r>
      <rPr>
        <b/>
        <sz val="14"/>
        <color indexed="10"/>
        <rFont val="標楷體"/>
        <family val="4"/>
        <charset val="136"/>
      </rPr>
      <t>（總點數/
作者總數）</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</si>
</sst>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_);[Red]\(0.00\)"/>
  </numFmts>
  <fonts count="70">
    <font>
      <sz val="12"/>
      <color rgb="FF000000"/>
      <name val="新細明體"/>
      <family val="1"/>
      <charset val="136"/>
    </font>
    <font>
      <sz val="9"/>
      <name val="細明體"/>
      <family val="3"/>
      <charset val="136"/>
    </font>
    <font>
      <sz val="9"/>
      <name val="新細明體"/>
      <family val="1"/>
      <charset val="136"/>
    </font>
    <font>
      <b/>
      <sz val="28"/>
      <name val="標楷體"/>
      <family val="4"/>
    </font>
    <font>
      <b/>
      <sz val="24"/>
      <color indexed="8"/>
      <name val="標楷體"/>
      <family val="4"/>
    </font>
    <font>
      <u/>
      <sz val="12"/>
      <color theme="10"/>
      <name val="新細明體"/>
      <family val="1"/>
      <charset val="136"/>
    </font>
    <font>
      <sz val="24"/>
      <color rgb="FF000000"/>
      <name val="標楷體"/>
      <family val="4"/>
    </font>
    <font>
      <b/>
      <sz val="24"/>
      <color theme="1"/>
      <name val="標楷體"/>
      <family val="4"/>
    </font>
    <font>
      <b/>
      <sz val="28"/>
      <name val="標楷體"/>
      <family val="4"/>
      <charset val="136"/>
    </font>
    <font>
      <sz val="28"/>
      <color rgb="FF000000"/>
      <name val="標楷體"/>
      <family val="4"/>
    </font>
    <font>
      <b/>
      <sz val="28"/>
      <color rgb="FFFF0000"/>
      <name val="標楷體"/>
      <family val="4"/>
    </font>
    <font>
      <b/>
      <sz val="48"/>
      <color rgb="FF000000"/>
      <name val="標楷體"/>
      <family val="4"/>
      <charset val="136"/>
    </font>
    <font>
      <b/>
      <sz val="48"/>
      <color indexed="8"/>
      <name val="標楷體"/>
      <family val="4"/>
      <charset val="136"/>
    </font>
    <font>
      <b/>
      <sz val="48"/>
      <color indexed="10"/>
      <name val="標楷體"/>
      <family val="4"/>
      <charset val="136"/>
    </font>
    <font>
      <sz val="48"/>
      <color rgb="FF000000"/>
      <name val="標楷體"/>
      <family val="4"/>
    </font>
    <font>
      <b/>
      <sz val="48"/>
      <name val="標楷體"/>
      <family val="4"/>
      <charset val="136"/>
    </font>
    <font>
      <sz val="48"/>
      <color rgb="FF000000"/>
      <name val="標楷體"/>
      <family val="4"/>
      <charset val="136"/>
    </font>
    <font>
      <b/>
      <sz val="48"/>
      <color rgb="FFFF0000"/>
      <name val="標楷體"/>
      <family val="4"/>
    </font>
    <font>
      <b/>
      <sz val="56"/>
      <color rgb="FFFF0000"/>
      <name val="標楷體"/>
      <family val="4"/>
    </font>
    <font>
      <b/>
      <sz val="48"/>
      <color rgb="FF000000"/>
      <name val="標楷體"/>
      <family val="4"/>
    </font>
    <font>
      <b/>
      <sz val="72"/>
      <color theme="4" tint="-0.249977111117893"/>
      <name val="標楷體"/>
      <family val="4"/>
    </font>
    <font>
      <b/>
      <sz val="88"/>
      <color rgb="FF000000"/>
      <name val="標楷體"/>
      <family val="4"/>
      <charset val="136"/>
    </font>
    <font>
      <b/>
      <sz val="88"/>
      <color indexed="8"/>
      <name val="標楷體"/>
      <family val="4"/>
      <charset val="136"/>
    </font>
    <font>
      <b/>
      <sz val="88"/>
      <color indexed="10"/>
      <name val="標楷體"/>
      <family val="4"/>
      <charset val="136"/>
    </font>
    <font>
      <b/>
      <sz val="72"/>
      <name val="標楷體"/>
      <family val="4"/>
    </font>
    <font>
      <b/>
      <sz val="72"/>
      <name val="標楷體"/>
      <family val="4"/>
      <charset val="136"/>
    </font>
    <font>
      <b/>
      <sz val="48"/>
      <color rgb="FFFF0000"/>
      <name val="標楷體"/>
      <family val="4"/>
      <charset val="136"/>
    </font>
    <font>
      <b/>
      <sz val="54"/>
      <name val="標楷體"/>
      <family val="4"/>
    </font>
    <font>
      <b/>
      <sz val="54"/>
      <color rgb="FF000000"/>
      <name val="標楷體"/>
      <family val="4"/>
      <charset val="136"/>
    </font>
    <font>
      <b/>
      <sz val="54"/>
      <name val="標楷體"/>
      <family val="4"/>
      <charset val="136"/>
    </font>
    <font>
      <b/>
      <sz val="46"/>
      <color rgb="FF000000"/>
      <name val="標楷體"/>
      <family val="4"/>
    </font>
    <font>
      <sz val="12"/>
      <color rgb="FF000000"/>
      <name val="新細明體"/>
      <family val="1"/>
      <charset val="136"/>
    </font>
    <font>
      <b/>
      <sz val="36"/>
      <color rgb="FF000000"/>
      <name val="標楷體"/>
      <family val="4"/>
    </font>
    <font>
      <sz val="14"/>
      <color rgb="FF000000"/>
      <name val="標楷體"/>
      <family val="4"/>
    </font>
    <font>
      <sz val="14"/>
      <name val="標楷體"/>
      <family val="4"/>
      <charset val="136"/>
    </font>
    <font>
      <b/>
      <sz val="14"/>
      <color indexed="10"/>
      <name val="標楷體"/>
      <family val="4"/>
      <charset val="136"/>
    </font>
    <font>
      <sz val="14"/>
      <color indexed="10"/>
      <name val="標楷體"/>
      <family val="4"/>
      <charset val="136"/>
    </font>
    <font>
      <sz val="14"/>
      <color indexed="8"/>
      <name val="標楷體"/>
      <family val="4"/>
      <charset val="136"/>
    </font>
    <font>
      <sz val="14"/>
      <color rgb="FF000000"/>
      <name val="標楷體"/>
      <family val="4"/>
      <charset val="136"/>
    </font>
    <font>
      <sz val="14"/>
      <color rgb="FFFF0000"/>
      <name val="標楷體"/>
      <family val="4"/>
      <charset val="136"/>
    </font>
    <font>
      <b/>
      <sz val="14"/>
      <color rgb="FFFF0000"/>
      <name val="標楷體"/>
      <family val="4"/>
      <charset val="136"/>
    </font>
    <font>
      <b/>
      <sz val="14"/>
      <color rgb="FF000000"/>
      <name val="標楷體"/>
      <family val="4"/>
      <charset val="136"/>
    </font>
    <font>
      <b/>
      <sz val="14"/>
      <color indexed="8"/>
      <name val="標楷體"/>
      <family val="4"/>
      <charset val="136"/>
    </font>
    <font>
      <b/>
      <sz val="14"/>
      <name val="標楷體"/>
      <family val="4"/>
      <charset val="136"/>
    </font>
    <font>
      <b/>
      <sz val="12"/>
      <color rgb="FF000000"/>
      <name val="標楷體"/>
      <family val="4"/>
      <charset val="136"/>
    </font>
    <font>
      <b/>
      <sz val="12"/>
      <color indexed="10"/>
      <name val="標楷體"/>
      <family val="4"/>
      <charset val="136"/>
    </font>
    <font>
      <b/>
      <sz val="12"/>
      <name val="標楷體"/>
      <family val="4"/>
    </font>
    <font>
      <b/>
      <sz val="12"/>
      <name val="標楷體"/>
      <family val="4"/>
      <charset val="136"/>
    </font>
    <font>
      <b/>
      <sz val="12"/>
      <color rgb="FFFF0000"/>
      <name val="標楷體"/>
      <family val="4"/>
      <charset val="136"/>
    </font>
    <font>
      <b/>
      <u/>
      <sz val="12"/>
      <color rgb="FFFF0000"/>
      <name val="標楷體"/>
      <family val="4"/>
      <charset val="136"/>
    </font>
    <font>
      <b/>
      <u/>
      <sz val="12"/>
      <name val="標楷體"/>
      <family val="4"/>
      <charset val="136"/>
    </font>
    <font>
      <b/>
      <sz val="12"/>
      <color indexed="36"/>
      <name val="標楷體"/>
      <family val="4"/>
      <charset val="136"/>
    </font>
    <font>
      <b/>
      <sz val="12"/>
      <color rgb="FFFF0000"/>
      <name val="標楷體"/>
      <family val="4"/>
    </font>
    <font>
      <u/>
      <sz val="12"/>
      <color theme="10"/>
      <name val="華康標楷體"/>
      <family val="4"/>
      <charset val="136"/>
    </font>
    <font>
      <sz val="12"/>
      <color rgb="FF000000"/>
      <name val="標楷體"/>
      <family val="4"/>
    </font>
    <font>
      <sz val="12"/>
      <color rgb="FF000000"/>
      <name val="標楷體"/>
      <family val="4"/>
      <charset val="136"/>
    </font>
    <font>
      <sz val="9"/>
      <name val="新細明體"/>
      <family val="3"/>
      <charset val="136"/>
      <scheme val="minor"/>
    </font>
    <font>
      <b/>
      <sz val="64"/>
      <color indexed="8"/>
      <name val="標楷體"/>
      <family val="4"/>
      <charset val="136"/>
    </font>
    <font>
      <b/>
      <sz val="48"/>
      <name val="標楷體"/>
      <family val="4"/>
    </font>
    <font>
      <b/>
      <sz val="48"/>
      <color indexed="10"/>
      <name val="標楷體"/>
      <family val="4"/>
    </font>
    <font>
      <b/>
      <u/>
      <sz val="48"/>
      <name val="標楷體"/>
      <family val="4"/>
    </font>
    <font>
      <b/>
      <sz val="48"/>
      <color indexed="36"/>
      <name val="標楷體"/>
      <family val="4"/>
    </font>
    <font>
      <b/>
      <sz val="16"/>
      <color rgb="FF000000"/>
      <name val="標楷體"/>
      <family val="4"/>
    </font>
    <font>
      <b/>
      <sz val="16"/>
      <color rgb="FF000000"/>
      <name val="標楷體"/>
      <family val="4"/>
      <charset val="136"/>
    </font>
    <font>
      <b/>
      <sz val="16"/>
      <color rgb="FFFF0000"/>
      <name val="標楷體"/>
      <family val="4"/>
      <charset val="136"/>
    </font>
    <font>
      <b/>
      <sz val="16"/>
      <color rgb="FFFF0000"/>
      <name val="標楷體"/>
      <family val="4"/>
    </font>
    <font>
      <b/>
      <sz val="16"/>
      <color rgb="FFFF0000"/>
      <name val="華康標楷體"/>
      <family val="4"/>
      <charset val="136"/>
    </font>
    <font>
      <b/>
      <sz val="14"/>
      <name val="標楷體"/>
      <family val="4"/>
    </font>
    <font>
      <sz val="22"/>
      <color rgb="FF000000"/>
      <name val="新細明體"/>
      <family val="1"/>
      <charset val="136"/>
    </font>
    <font>
      <b/>
      <sz val="18"/>
      <color rgb="FFFF0000"/>
      <name val="標楷體"/>
      <family val="4"/>
    </font>
  </fonts>
  <fills count="14">
    <fill>
      <patternFill patternType="none"/>
    </fill>
    <fill>
      <patternFill patternType="gray125"/>
    </fill>
    <fill>
      <patternFill patternType="solid">
        <fgColor theme="9" tint="0.59999389629810485"/>
        <bgColor indexed="64"/>
      </patternFill>
    </fill>
    <fill>
      <patternFill patternType="solid">
        <fgColor rgb="FFCBB0FC"/>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rgb="FFFDE9D9"/>
      </patternFill>
    </fill>
    <fill>
      <patternFill patternType="solid">
        <fgColor rgb="FFFFC000"/>
        <bgColor rgb="FFFDE9D9"/>
      </patternFill>
    </fill>
    <fill>
      <patternFill patternType="solid">
        <fgColor theme="0" tint="-0.14996795556505021"/>
        <bgColor rgb="FFFDE9D9"/>
      </patternFill>
    </fill>
    <fill>
      <patternFill patternType="solid">
        <fgColor rgb="FFCBB0FC"/>
        <bgColor rgb="FFFDE9D9"/>
      </patternFill>
    </fill>
    <fill>
      <patternFill patternType="solid">
        <fgColor theme="2" tint="-9.9948118533890809E-2"/>
        <bgColor indexed="64"/>
      </patternFill>
    </fill>
    <fill>
      <patternFill patternType="solid">
        <fgColor theme="2" tint="-9.9978637043366805E-2"/>
        <bgColor indexed="64"/>
      </patternFill>
    </fill>
    <fill>
      <patternFill patternType="solid">
        <fgColor theme="7" tint="0.79998168889431442"/>
        <bgColor rgb="FFFDE9D9"/>
      </patternFill>
    </fill>
  </fills>
  <borders count="14">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5" fillId="0" borderId="0" applyNumberFormat="0" applyFill="0" applyBorder="0" applyAlignment="0" applyProtection="0">
      <alignment vertical="center"/>
    </xf>
    <xf numFmtId="0" fontId="31" fillId="0" borderId="0">
      <alignment vertical="center"/>
    </xf>
  </cellStyleXfs>
  <cellXfs count="101">
    <xf numFmtId="0" fontId="0" fillId="0" borderId="0" xfId="0">
      <alignment vertical="center"/>
    </xf>
    <xf numFmtId="0" fontId="0" fillId="0" borderId="0" xfId="0" applyAlignment="1">
      <alignment horizontal="center" vertical="center"/>
    </xf>
    <xf numFmtId="0" fontId="4" fillId="3" borderId="4"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6" fillId="6" borderId="4" xfId="0" applyFont="1" applyFill="1" applyBorder="1" applyAlignment="1">
      <alignment vertical="top"/>
    </xf>
    <xf numFmtId="0" fontId="9" fillId="6" borderId="6" xfId="0" applyFont="1" applyFill="1" applyBorder="1" applyAlignment="1">
      <alignment vertical="center" wrapText="1"/>
    </xf>
    <xf numFmtId="0" fontId="9" fillId="6" borderId="5" xfId="0" applyFont="1" applyFill="1" applyBorder="1" applyAlignment="1">
      <alignment vertical="center" wrapText="1"/>
    </xf>
    <xf numFmtId="0" fontId="16" fillId="0" borderId="4" xfId="0" applyFont="1" applyBorder="1" applyAlignment="1">
      <alignment vertical="center" wrapText="1"/>
    </xf>
    <xf numFmtId="0" fontId="11" fillId="4" borderId="4" xfId="0" applyFont="1" applyFill="1" applyBorder="1" applyAlignment="1">
      <alignment horizontal="center" vertical="center" wrapText="1"/>
    </xf>
    <xf numFmtId="0" fontId="12" fillId="8" borderId="4"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2" fillId="5" borderId="4" xfId="0" applyFont="1" applyFill="1" applyBorder="1" applyAlignment="1">
      <alignment horizontal="center" vertical="center" wrapText="1"/>
    </xf>
    <xf numFmtId="176" fontId="18" fillId="6" borderId="4" xfId="0" applyNumberFormat="1" applyFont="1" applyFill="1" applyBorder="1" applyAlignment="1">
      <alignment horizontal="center" vertical="center" wrapText="1"/>
    </xf>
    <xf numFmtId="0" fontId="18" fillId="6" borderId="4" xfId="0" applyFont="1" applyFill="1" applyBorder="1" applyAlignment="1">
      <alignment horizontal="center" vertical="center" wrapText="1"/>
    </xf>
    <xf numFmtId="0" fontId="19" fillId="6" borderId="4" xfId="0" applyFont="1" applyFill="1" applyBorder="1" applyAlignment="1">
      <alignment horizontal="center" vertical="center" wrapText="1"/>
    </xf>
    <xf numFmtId="0" fontId="14" fillId="6" borderId="4" xfId="0" applyFont="1" applyFill="1" applyBorder="1" applyAlignment="1">
      <alignment horizontal="center" vertical="center"/>
    </xf>
    <xf numFmtId="0" fontId="17" fillId="6" borderId="4" xfId="0" applyFont="1" applyFill="1" applyBorder="1" applyAlignment="1">
      <alignment horizontal="center" vertical="center" wrapText="1"/>
    </xf>
    <xf numFmtId="14" fontId="17" fillId="6" borderId="4" xfId="0" applyNumberFormat="1" applyFont="1" applyFill="1" applyBorder="1" applyAlignment="1">
      <alignment horizontal="center" vertical="center" wrapText="1"/>
    </xf>
    <xf numFmtId="0" fontId="11" fillId="2" borderId="4"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30" fillId="6" borderId="4" xfId="0" applyFont="1" applyFill="1" applyBorder="1" applyAlignment="1">
      <alignment horizontal="center" vertical="center" wrapText="1"/>
    </xf>
    <xf numFmtId="0" fontId="19" fillId="6" borderId="4" xfId="2" applyFont="1" applyFill="1" applyBorder="1" applyAlignment="1">
      <alignment horizontal="center" vertical="center" wrapText="1"/>
    </xf>
    <xf numFmtId="0" fontId="32" fillId="6" borderId="4" xfId="2" applyFont="1" applyFill="1" applyBorder="1" applyAlignment="1">
      <alignment horizontal="center" vertical="center" wrapText="1"/>
    </xf>
    <xf numFmtId="0" fontId="11" fillId="6" borderId="4" xfId="2" applyFont="1" applyFill="1" applyBorder="1" applyAlignment="1">
      <alignment horizontal="center" vertical="center"/>
    </xf>
    <xf numFmtId="0" fontId="21" fillId="0" borderId="8" xfId="0" applyFont="1" applyBorder="1" applyAlignment="1">
      <alignment horizontal="left" vertical="center"/>
    </xf>
    <xf numFmtId="0" fontId="21" fillId="0" borderId="9" xfId="0" applyFont="1" applyBorder="1" applyAlignment="1">
      <alignment horizontal="left" vertical="center"/>
    </xf>
    <xf numFmtId="0" fontId="38" fillId="0" borderId="11" xfId="0" applyFont="1" applyBorder="1" applyAlignment="1" applyProtection="1">
      <alignment vertical="center" wrapText="1"/>
      <protection locked="0"/>
    </xf>
    <xf numFmtId="0" fontId="38" fillId="0" borderId="12" xfId="0" applyFont="1" applyBorder="1" applyAlignment="1" applyProtection="1">
      <alignment vertical="center" wrapText="1"/>
      <protection locked="0"/>
    </xf>
    <xf numFmtId="0" fontId="33" fillId="0" borderId="10" xfId="0" applyFont="1" applyBorder="1" applyAlignment="1" applyProtection="1">
      <alignment horizontal="left" vertical="center" wrapText="1"/>
      <protection locked="0"/>
    </xf>
    <xf numFmtId="0" fontId="33" fillId="0" borderId="0" xfId="0" applyFont="1" applyAlignment="1" applyProtection="1">
      <alignment horizontal="left" vertical="center" wrapText="1"/>
      <protection locked="0"/>
    </xf>
    <xf numFmtId="0" fontId="38" fillId="0" borderId="0" xfId="0" applyFont="1" applyAlignment="1" applyProtection="1">
      <alignment vertical="center" wrapText="1"/>
      <protection locked="0"/>
    </xf>
    <xf numFmtId="0" fontId="55" fillId="6" borderId="4" xfId="2" applyFont="1" applyFill="1" applyBorder="1" applyAlignment="1">
      <alignment vertical="top"/>
    </xf>
    <xf numFmtId="0" fontId="0" fillId="0" borderId="13" xfId="0" applyBorder="1">
      <alignment vertical="center"/>
    </xf>
    <xf numFmtId="0" fontId="52" fillId="6" borderId="13" xfId="0" applyFont="1" applyFill="1" applyBorder="1" applyAlignment="1">
      <alignment horizontal="center" vertical="center" wrapText="1"/>
    </xf>
    <xf numFmtId="0" fontId="53" fillId="6" borderId="13" xfId="1" applyFont="1" applyFill="1" applyBorder="1" applyAlignment="1">
      <alignment horizontal="center" vertical="center" wrapText="1"/>
    </xf>
    <xf numFmtId="177" fontId="52" fillId="6" borderId="13" xfId="0" applyNumberFormat="1" applyFont="1" applyFill="1" applyBorder="1" applyAlignment="1">
      <alignment vertical="center" wrapText="1"/>
    </xf>
    <xf numFmtId="0" fontId="54" fillId="6" borderId="13" xfId="0" applyFont="1" applyFill="1" applyBorder="1" applyAlignment="1">
      <alignment vertical="center" wrapText="1"/>
    </xf>
    <xf numFmtId="0" fontId="62" fillId="0" borderId="13" xfId="0" applyFont="1" applyBorder="1" applyAlignment="1">
      <alignment horizontal="center" vertical="center" wrapText="1"/>
    </xf>
    <xf numFmtId="0" fontId="63" fillId="0" borderId="13" xfId="0" applyFont="1" applyBorder="1" applyAlignment="1">
      <alignment horizontal="center" vertical="center" wrapText="1"/>
    </xf>
    <xf numFmtId="0" fontId="64" fillId="6" borderId="13" xfId="0" applyFont="1" applyFill="1" applyBorder="1" applyAlignment="1">
      <alignment horizontal="center" vertical="center" wrapText="1"/>
    </xf>
    <xf numFmtId="0" fontId="65" fillId="6" borderId="4" xfId="2" applyFont="1" applyFill="1" applyBorder="1" applyAlignment="1">
      <alignment horizontal="center" vertical="center" wrapText="1"/>
    </xf>
    <xf numFmtId="0" fontId="64" fillId="6" borderId="4" xfId="2" applyFont="1" applyFill="1" applyBorder="1" applyAlignment="1">
      <alignment horizontal="center" vertical="center" wrapText="1"/>
    </xf>
    <xf numFmtId="0" fontId="65" fillId="6" borderId="13" xfId="0" applyFont="1" applyFill="1" applyBorder="1" applyAlignment="1">
      <alignment horizontal="center" vertical="center" wrapText="1"/>
    </xf>
    <xf numFmtId="176" fontId="65" fillId="6" borderId="13" xfId="0" applyNumberFormat="1" applyFont="1" applyFill="1" applyBorder="1" applyAlignment="1">
      <alignment horizontal="center" vertical="center" wrapText="1"/>
    </xf>
    <xf numFmtId="14" fontId="66" fillId="6" borderId="13" xfId="0" applyNumberFormat="1" applyFont="1" applyFill="1" applyBorder="1" applyAlignment="1">
      <alignment horizontal="center" vertical="center" wrapText="1"/>
    </xf>
    <xf numFmtId="176" fontId="64" fillId="6" borderId="4" xfId="2" applyNumberFormat="1" applyFont="1" applyFill="1" applyBorder="1" applyAlignment="1">
      <alignment horizontal="center" vertical="center" wrapText="1"/>
    </xf>
    <xf numFmtId="14" fontId="64" fillId="6" borderId="4" xfId="2" applyNumberFormat="1" applyFont="1" applyFill="1" applyBorder="1" applyAlignment="1">
      <alignment horizontal="center" vertical="center" wrapText="1"/>
    </xf>
    <xf numFmtId="0" fontId="41" fillId="4" borderId="1" xfId="0" applyFont="1" applyFill="1" applyBorder="1" applyAlignment="1">
      <alignment horizontal="center" vertical="center" wrapText="1"/>
    </xf>
    <xf numFmtId="0" fontId="42" fillId="8" borderId="1" xfId="0" applyFont="1" applyFill="1" applyBorder="1" applyAlignment="1">
      <alignment horizontal="center" vertical="center" wrapText="1"/>
    </xf>
    <xf numFmtId="0" fontId="41" fillId="5" borderId="1" xfId="0" applyFont="1" applyFill="1" applyBorder="1" applyAlignment="1">
      <alignment horizontal="center" vertical="center" wrapText="1"/>
    </xf>
    <xf numFmtId="0" fontId="42" fillId="5" borderId="1" xfId="0" applyFont="1" applyFill="1" applyBorder="1" applyAlignment="1">
      <alignment horizontal="center" vertical="center" wrapText="1"/>
    </xf>
    <xf numFmtId="0" fontId="68" fillId="0" borderId="0" xfId="0" applyFont="1">
      <alignment vertical="center"/>
    </xf>
    <xf numFmtId="0" fontId="69" fillId="6" borderId="13" xfId="0" applyFont="1" applyFill="1" applyBorder="1" applyAlignment="1">
      <alignment horizontal="center" vertical="center" wrapText="1"/>
    </xf>
    <xf numFmtId="176" fontId="69" fillId="6" borderId="13" xfId="0" applyNumberFormat="1" applyFont="1" applyFill="1" applyBorder="1" applyAlignment="1">
      <alignment horizontal="center" vertical="center" wrapText="1"/>
    </xf>
    <xf numFmtId="0" fontId="41" fillId="2" borderId="1" xfId="0" applyFont="1" applyFill="1" applyBorder="1" applyAlignment="1">
      <alignment horizontal="center" vertical="center" wrapText="1"/>
    </xf>
    <xf numFmtId="0" fontId="42" fillId="7" borderId="1" xfId="0" applyFont="1" applyFill="1" applyBorder="1" applyAlignment="1">
      <alignment horizontal="center" vertical="center" wrapText="1"/>
    </xf>
    <xf numFmtId="0" fontId="47" fillId="8" borderId="4" xfId="0" applyFont="1" applyFill="1" applyBorder="1" applyAlignment="1">
      <alignment horizontal="left" vertical="center" wrapText="1"/>
    </xf>
    <xf numFmtId="0" fontId="47" fillId="8" borderId="1" xfId="0" applyFont="1" applyFill="1" applyBorder="1" applyAlignment="1">
      <alignment horizontal="left" vertical="center" wrapText="1"/>
    </xf>
    <xf numFmtId="0" fontId="46" fillId="12" borderId="4" xfId="0" applyFont="1" applyFill="1" applyBorder="1" applyAlignment="1">
      <alignment horizontal="center" vertical="center" wrapText="1"/>
    </xf>
    <xf numFmtId="0" fontId="47" fillId="12" borderId="1" xfId="0" applyFont="1" applyFill="1" applyBorder="1" applyAlignment="1">
      <alignment horizontal="center" vertical="center" wrapText="1"/>
    </xf>
    <xf numFmtId="0" fontId="44" fillId="11" borderId="4" xfId="0" applyFont="1" applyFill="1" applyBorder="1" applyAlignment="1">
      <alignment horizontal="center" vertical="center" wrapText="1"/>
    </xf>
    <xf numFmtId="0" fontId="44" fillId="11" borderId="1" xfId="0" applyFont="1" applyFill="1" applyBorder="1" applyAlignment="1">
      <alignment horizontal="center" vertical="center" wrapText="1"/>
    </xf>
    <xf numFmtId="0" fontId="33" fillId="0" borderId="8" xfId="0" applyFont="1" applyBorder="1" applyAlignment="1" applyProtection="1">
      <alignment horizontal="left" vertical="center" wrapText="1"/>
      <protection locked="0"/>
    </xf>
    <xf numFmtId="0" fontId="38" fillId="0" borderId="9" xfId="0" applyFont="1" applyBorder="1" applyAlignment="1" applyProtection="1">
      <alignment horizontal="left" vertical="center" wrapText="1"/>
      <protection locked="0"/>
    </xf>
    <xf numFmtId="0" fontId="67" fillId="13" borderId="2" xfId="0" applyFont="1" applyFill="1" applyBorder="1" applyAlignment="1">
      <alignment horizontal="center" vertical="center" wrapText="1"/>
    </xf>
    <xf numFmtId="0" fontId="43" fillId="13" borderId="3" xfId="0" applyFont="1" applyFill="1" applyBorder="1" applyAlignment="1">
      <alignment horizontal="center" vertical="center" wrapText="1"/>
    </xf>
    <xf numFmtId="0" fontId="43" fillId="13" borderId="7" xfId="0" applyFont="1" applyFill="1" applyBorder="1" applyAlignment="1">
      <alignment horizontal="center" vertical="center" wrapText="1"/>
    </xf>
    <xf numFmtId="0" fontId="43" fillId="8" borderId="4" xfId="0" applyFont="1" applyFill="1" applyBorder="1" applyAlignment="1">
      <alignment horizontal="center" vertical="center" wrapText="1"/>
    </xf>
    <xf numFmtId="0" fontId="43" fillId="8" borderId="1" xfId="0" applyFont="1" applyFill="1" applyBorder="1" applyAlignment="1">
      <alignment horizontal="center" vertical="center" wrapText="1"/>
    </xf>
    <xf numFmtId="0" fontId="43" fillId="9" borderId="4" xfId="0" applyFont="1" applyFill="1" applyBorder="1" applyAlignment="1">
      <alignment horizontal="center" vertical="center" wrapText="1"/>
    </xf>
    <xf numFmtId="0" fontId="43" fillId="7" borderId="4" xfId="0" applyFont="1" applyFill="1" applyBorder="1" applyAlignment="1">
      <alignment horizontal="center" vertical="center" wrapText="1"/>
    </xf>
    <xf numFmtId="0" fontId="47" fillId="8" borderId="4" xfId="0" applyFont="1" applyFill="1" applyBorder="1" applyAlignment="1">
      <alignment horizontal="center" vertical="center" wrapText="1"/>
    </xf>
    <xf numFmtId="0" fontId="47" fillId="8" borderId="1" xfId="0" applyFont="1" applyFill="1" applyBorder="1" applyAlignment="1">
      <alignment horizontal="center" vertical="center" wrapText="1"/>
    </xf>
    <xf numFmtId="0" fontId="21" fillId="0" borderId="8" xfId="0" applyFont="1" applyBorder="1" applyAlignment="1">
      <alignment horizontal="left" vertical="center"/>
    </xf>
    <xf numFmtId="0" fontId="21" fillId="0" borderId="9" xfId="0" applyFont="1" applyBorder="1" applyAlignment="1">
      <alignment horizontal="left" vertical="center"/>
    </xf>
    <xf numFmtId="0" fontId="15" fillId="8" borderId="4" xfId="0" applyFont="1" applyFill="1" applyBorder="1" applyAlignment="1">
      <alignment horizontal="center" vertical="center" wrapText="1"/>
    </xf>
    <xf numFmtId="0" fontId="25" fillId="9" borderId="4" xfId="0" applyFont="1" applyFill="1" applyBorder="1" applyAlignment="1">
      <alignment horizontal="center" vertical="center" wrapText="1"/>
    </xf>
    <xf numFmtId="0" fontId="25" fillId="7" borderId="4"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8" fillId="10" borderId="4" xfId="0" applyFont="1" applyFill="1" applyBorder="1" applyAlignment="1">
      <alignment horizontal="center" vertical="center" wrapText="1"/>
    </xf>
    <xf numFmtId="0" fontId="24" fillId="13" borderId="2" xfId="0" applyFont="1" applyFill="1" applyBorder="1" applyAlignment="1">
      <alignment horizontal="center" vertical="center" wrapText="1"/>
    </xf>
    <xf numFmtId="0" fontId="25" fillId="13" borderId="3" xfId="0" applyFont="1" applyFill="1" applyBorder="1" applyAlignment="1">
      <alignment horizontal="center" vertical="center" wrapText="1"/>
    </xf>
    <xf numFmtId="0" fontId="25" fillId="13" borderId="7"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15" fillId="8" borderId="5" xfId="0" applyFont="1" applyFill="1" applyBorder="1" applyAlignment="1">
      <alignment horizontal="center" vertical="center" wrapText="1"/>
    </xf>
    <xf numFmtId="0" fontId="27" fillId="12" borderId="4" xfId="0" applyFont="1" applyFill="1" applyBorder="1" applyAlignment="1">
      <alignment horizontal="center" vertical="center" wrapText="1"/>
    </xf>
    <xf numFmtId="0" fontId="29" fillId="12" borderId="4" xfId="0" applyFont="1" applyFill="1" applyBorder="1" applyAlignment="1">
      <alignment horizontal="center" vertical="center" wrapText="1"/>
    </xf>
    <xf numFmtId="0" fontId="28" fillId="11" borderId="4" xfId="0" applyFont="1" applyFill="1" applyBorder="1" applyAlignment="1">
      <alignment horizontal="center" vertical="center" wrapText="1"/>
    </xf>
    <xf numFmtId="0" fontId="15" fillId="8" borderId="1" xfId="0" applyFont="1" applyFill="1" applyBorder="1" applyAlignment="1">
      <alignment horizontal="left" vertical="center" wrapText="1"/>
    </xf>
    <xf numFmtId="0" fontId="15" fillId="8" borderId="5" xfId="0" applyFont="1" applyFill="1" applyBorder="1" applyAlignment="1">
      <alignment horizontal="left" vertical="center" wrapText="1"/>
    </xf>
    <xf numFmtId="0" fontId="57" fillId="0" borderId="3"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5" xfId="0" applyFont="1" applyBorder="1" applyAlignment="1">
      <alignment horizontal="center" vertical="center" wrapText="1"/>
    </xf>
    <xf numFmtId="177" fontId="20" fillId="0" borderId="4" xfId="0" applyNumberFormat="1" applyFont="1" applyBorder="1" applyAlignment="1">
      <alignment horizontal="center" vertical="center" wrapText="1"/>
    </xf>
    <xf numFmtId="177" fontId="10" fillId="6" borderId="6" xfId="0" applyNumberFormat="1" applyFont="1" applyFill="1" applyBorder="1" applyAlignment="1">
      <alignment horizontal="center" vertical="center" wrapText="1"/>
    </xf>
    <xf numFmtId="177" fontId="10" fillId="6" borderId="5" xfId="0" applyNumberFormat="1"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6" borderId="5" xfId="0" applyFont="1" applyFill="1" applyBorder="1" applyAlignment="1">
      <alignment horizontal="center" vertical="center" wrapText="1"/>
    </xf>
  </cellXfs>
  <cellStyles count="3">
    <cellStyle name="一般" xfId="0" builtinId="0"/>
    <cellStyle name="一般 2" xfId="2" xr:uid="{038F99BA-9E88-4BC9-87B7-4D6000CDFD1F}"/>
    <cellStyle name="超連結" xfId="1" builtinId="8"/>
  </cellStyles>
  <dxfs count="0"/>
  <tableStyles count="0" defaultTableStyle="TableStyleMedium2" defaultPivotStyle="PivotStyleLight16"/>
  <colors>
    <mruColors>
      <color rgb="FFF3F0D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25</xdr:col>
      <xdr:colOff>1333501</xdr:colOff>
      <xdr:row>0</xdr:row>
      <xdr:rowOff>476250</xdr:rowOff>
    </xdr:from>
    <xdr:to>
      <xdr:col>25</xdr:col>
      <xdr:colOff>3238501</xdr:colOff>
      <xdr:row>0</xdr:row>
      <xdr:rowOff>2047875</xdr:rowOff>
    </xdr:to>
    <xdr:sp macro="" textlink="">
      <xdr:nvSpPr>
        <xdr:cNvPr id="2" name="文字方塊 1">
          <a:extLst>
            <a:ext uri="{FF2B5EF4-FFF2-40B4-BE49-F238E27FC236}">
              <a16:creationId xmlns:a16="http://schemas.microsoft.com/office/drawing/2014/main" id="{29399517-8FE8-4762-9F06-8738543A3DAA}"/>
            </a:ext>
          </a:extLst>
        </xdr:cNvPr>
        <xdr:cNvSpPr txBox="1"/>
      </xdr:nvSpPr>
      <xdr:spPr>
        <a:xfrm>
          <a:off x="109427011" y="476250"/>
          <a:ext cx="1905000" cy="11296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8000">
              <a:latin typeface="標楷體" panose="03000509000000000000" pitchFamily="65" charset="-120"/>
              <a:ea typeface="標楷體" panose="03000509000000000000" pitchFamily="65" charset="-120"/>
            </a:rPr>
            <a:t>表</a:t>
          </a:r>
          <a:r>
            <a:rPr lang="en-US" altLang="zh-TW" sz="8000">
              <a:latin typeface="標楷體" panose="03000509000000000000" pitchFamily="65" charset="-120"/>
              <a:ea typeface="標楷體" panose="03000509000000000000" pitchFamily="65" charset="-120"/>
            </a:rPr>
            <a:t>4</a:t>
          </a:r>
          <a:endParaRPr lang="zh-TW" altLang="en-US" sz="8000">
            <a:latin typeface="標楷體" panose="03000509000000000000" pitchFamily="65" charset="-120"/>
            <a:ea typeface="標楷體" panose="03000509000000000000" pitchFamily="65" charset="-120"/>
          </a:endParaRPr>
        </a:p>
      </xdr:txBody>
    </xdr:sp>
    <xdr:clientData/>
  </xdr:twoCellAnchor>
  <xdr:twoCellAnchor editAs="oneCell">
    <xdr:from>
      <xdr:col>20</xdr:col>
      <xdr:colOff>380350</xdr:colOff>
      <xdr:row>5</xdr:row>
      <xdr:rowOff>89647</xdr:rowOff>
    </xdr:from>
    <xdr:to>
      <xdr:col>20</xdr:col>
      <xdr:colOff>2398059</xdr:colOff>
      <xdr:row>5</xdr:row>
      <xdr:rowOff>2522257</xdr:rowOff>
    </xdr:to>
    <xdr:pic>
      <xdr:nvPicPr>
        <xdr:cNvPr id="3" name="圖片 2">
          <a:extLst>
            <a:ext uri="{FF2B5EF4-FFF2-40B4-BE49-F238E27FC236}">
              <a16:creationId xmlns:a16="http://schemas.microsoft.com/office/drawing/2014/main" id="{67A3B036-9333-4562-8BD6-A1D9386EC6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48144" y="7541559"/>
          <a:ext cx="2017709" cy="2432610"/>
        </a:xfrm>
        <a:prstGeom prst="rect">
          <a:avLst/>
        </a:prstGeom>
      </xdr:spPr>
    </xdr:pic>
    <xdr:clientData/>
  </xdr:twoCellAnchor>
  <xdr:twoCellAnchor editAs="oneCell">
    <xdr:from>
      <xdr:col>21</xdr:col>
      <xdr:colOff>739588</xdr:colOff>
      <xdr:row>5</xdr:row>
      <xdr:rowOff>89646</xdr:rowOff>
    </xdr:from>
    <xdr:to>
      <xdr:col>21</xdr:col>
      <xdr:colOff>2588560</xdr:colOff>
      <xdr:row>5</xdr:row>
      <xdr:rowOff>2494358</xdr:rowOff>
    </xdr:to>
    <xdr:pic>
      <xdr:nvPicPr>
        <xdr:cNvPr id="4" name="圖片 3">
          <a:extLst>
            <a:ext uri="{FF2B5EF4-FFF2-40B4-BE49-F238E27FC236}">
              <a16:creationId xmlns:a16="http://schemas.microsoft.com/office/drawing/2014/main" id="{6555E76E-AAFB-42FD-A6A3-52A88A6C3CA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535529" y="7541558"/>
          <a:ext cx="1848972" cy="2404712"/>
        </a:xfrm>
        <a:prstGeom prst="rect">
          <a:avLst/>
        </a:prstGeom>
      </xdr:spPr>
    </xdr:pic>
    <xdr:clientData/>
  </xdr:twoCellAnchor>
  <xdr:twoCellAnchor>
    <xdr:from>
      <xdr:col>0</xdr:col>
      <xdr:colOff>22412</xdr:colOff>
      <xdr:row>5</xdr:row>
      <xdr:rowOff>22412</xdr:rowOff>
    </xdr:from>
    <xdr:to>
      <xdr:col>10</xdr:col>
      <xdr:colOff>11206</xdr:colOff>
      <xdr:row>5</xdr:row>
      <xdr:rowOff>2532529</xdr:rowOff>
    </xdr:to>
    <xdr:sp macro="" textlink="">
      <xdr:nvSpPr>
        <xdr:cNvPr id="6" name="矩形 5">
          <a:extLst>
            <a:ext uri="{FF2B5EF4-FFF2-40B4-BE49-F238E27FC236}">
              <a16:creationId xmlns:a16="http://schemas.microsoft.com/office/drawing/2014/main" id="{E53F5AEA-1F0A-2339-AD7F-4A8C75FAA001}"/>
            </a:ext>
          </a:extLst>
        </xdr:cNvPr>
        <xdr:cNvSpPr/>
      </xdr:nvSpPr>
      <xdr:spPr>
        <a:xfrm>
          <a:off x="22412" y="7474324"/>
          <a:ext cx="13391029" cy="2510117"/>
        </a:xfrm>
        <a:prstGeom prst="rect">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xdr:from>
      <xdr:col>14</xdr:col>
      <xdr:colOff>47546</xdr:colOff>
      <xdr:row>5</xdr:row>
      <xdr:rowOff>2517322</xdr:rowOff>
    </xdr:from>
    <xdr:to>
      <xdr:col>17</xdr:col>
      <xdr:colOff>21612</xdr:colOff>
      <xdr:row>7</xdr:row>
      <xdr:rowOff>26414</xdr:rowOff>
    </xdr:to>
    <xdr:sp macro="" textlink="">
      <xdr:nvSpPr>
        <xdr:cNvPr id="7" name="矩形 6">
          <a:extLst>
            <a:ext uri="{FF2B5EF4-FFF2-40B4-BE49-F238E27FC236}">
              <a16:creationId xmlns:a16="http://schemas.microsoft.com/office/drawing/2014/main" id="{4CC49C07-9BB0-471C-B1A7-74E57E8CDA04}"/>
            </a:ext>
          </a:extLst>
        </xdr:cNvPr>
        <xdr:cNvSpPr/>
      </xdr:nvSpPr>
      <xdr:spPr>
        <a:xfrm>
          <a:off x="16240046" y="9960429"/>
          <a:ext cx="2423352" cy="489056"/>
        </a:xfrm>
        <a:prstGeom prst="rect">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xdr:from>
      <xdr:col>19</xdr:col>
      <xdr:colOff>2243</xdr:colOff>
      <xdr:row>5</xdr:row>
      <xdr:rowOff>35860</xdr:rowOff>
    </xdr:from>
    <xdr:to>
      <xdr:col>21</xdr:col>
      <xdr:colOff>3395382</xdr:colOff>
      <xdr:row>5</xdr:row>
      <xdr:rowOff>2521323</xdr:rowOff>
    </xdr:to>
    <xdr:sp macro="" textlink="">
      <xdr:nvSpPr>
        <xdr:cNvPr id="8" name="矩形 7">
          <a:extLst>
            <a:ext uri="{FF2B5EF4-FFF2-40B4-BE49-F238E27FC236}">
              <a16:creationId xmlns:a16="http://schemas.microsoft.com/office/drawing/2014/main" id="{8D47CF18-18CA-493C-9F7C-F8BF97FC9633}"/>
            </a:ext>
          </a:extLst>
        </xdr:cNvPr>
        <xdr:cNvSpPr/>
      </xdr:nvSpPr>
      <xdr:spPr>
        <a:xfrm>
          <a:off x="18928978" y="7487772"/>
          <a:ext cx="7516904" cy="2485463"/>
        </a:xfrm>
        <a:prstGeom prst="rect">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xdr:from>
      <xdr:col>6</xdr:col>
      <xdr:colOff>1092779</xdr:colOff>
      <xdr:row>6</xdr:row>
      <xdr:rowOff>681844</xdr:rowOff>
    </xdr:from>
    <xdr:to>
      <xdr:col>8</xdr:col>
      <xdr:colOff>613064</xdr:colOff>
      <xdr:row>6</xdr:row>
      <xdr:rowOff>1375064</xdr:rowOff>
    </xdr:to>
    <xdr:sp macro="" textlink="">
      <xdr:nvSpPr>
        <xdr:cNvPr id="9" name="文字方塊 8">
          <a:extLst>
            <a:ext uri="{FF2B5EF4-FFF2-40B4-BE49-F238E27FC236}">
              <a16:creationId xmlns:a16="http://schemas.microsoft.com/office/drawing/2014/main" id="{7F9921FB-0C5E-E975-419A-6A32B35B9254}"/>
            </a:ext>
          </a:extLst>
        </xdr:cNvPr>
        <xdr:cNvSpPr txBox="1"/>
      </xdr:nvSpPr>
      <xdr:spPr>
        <a:xfrm>
          <a:off x="8937915" y="11540344"/>
          <a:ext cx="3988376" cy="6932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3000" b="1">
              <a:solidFill>
                <a:srgbClr val="FF0000"/>
              </a:solidFill>
            </a:rPr>
            <a:t>★請填寫紅色方框</a:t>
          </a:r>
          <a:endParaRPr lang="en-US" altLang="zh-TW" sz="3000" b="1">
            <a:solidFill>
              <a:srgbClr val="FF0000"/>
            </a:solidFill>
          </a:endParaRPr>
        </a:p>
        <a:p>
          <a:endParaRPr lang="zh-TW" altLang="en-US" sz="3000" b="1">
            <a:solidFill>
              <a:srgbClr val="FF0000"/>
            </a:solidFill>
          </a:endParaRPr>
        </a:p>
      </xdr:txBody>
    </xdr:sp>
    <xdr:clientData/>
  </xdr:twoCellAnchor>
  <xdr:twoCellAnchor>
    <xdr:from>
      <xdr:col>19</xdr:col>
      <xdr:colOff>2243</xdr:colOff>
      <xdr:row>6</xdr:row>
      <xdr:rowOff>24654</xdr:rowOff>
    </xdr:from>
    <xdr:to>
      <xdr:col>21</xdr:col>
      <xdr:colOff>3395382</xdr:colOff>
      <xdr:row>7</xdr:row>
      <xdr:rowOff>22411</xdr:rowOff>
    </xdr:to>
    <xdr:sp macro="" textlink="">
      <xdr:nvSpPr>
        <xdr:cNvPr id="17" name="矩形 16">
          <a:extLst>
            <a:ext uri="{FF2B5EF4-FFF2-40B4-BE49-F238E27FC236}">
              <a16:creationId xmlns:a16="http://schemas.microsoft.com/office/drawing/2014/main" id="{6B79E66E-FB66-4135-9B9D-E5D9090F8BEB}"/>
            </a:ext>
          </a:extLst>
        </xdr:cNvPr>
        <xdr:cNvSpPr/>
      </xdr:nvSpPr>
      <xdr:spPr>
        <a:xfrm>
          <a:off x="20015949" y="10031507"/>
          <a:ext cx="8895227" cy="2485463"/>
        </a:xfrm>
        <a:prstGeom prst="rect">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editAs="oneCell">
    <xdr:from>
      <xdr:col>20</xdr:col>
      <xdr:colOff>152969</xdr:colOff>
      <xdr:row>6</xdr:row>
      <xdr:rowOff>675653</xdr:rowOff>
    </xdr:from>
    <xdr:to>
      <xdr:col>21</xdr:col>
      <xdr:colOff>121</xdr:colOff>
      <xdr:row>6</xdr:row>
      <xdr:rowOff>1808330</xdr:rowOff>
    </xdr:to>
    <xdr:pic>
      <xdr:nvPicPr>
        <xdr:cNvPr id="18" name="圖片 17">
          <a:extLst>
            <a:ext uri="{FF2B5EF4-FFF2-40B4-BE49-F238E27FC236}">
              <a16:creationId xmlns:a16="http://schemas.microsoft.com/office/drawing/2014/main" id="{0792A3DC-02E2-4F4C-AD20-260B0D78C279}"/>
            </a:ext>
          </a:extLst>
        </xdr:cNvPr>
        <xdr:cNvPicPr>
          <a:picLocks noChangeAspect="1"/>
        </xdr:cNvPicPr>
      </xdr:nvPicPr>
      <xdr:blipFill rotWithShape="1">
        <a:blip xmlns:r="http://schemas.openxmlformats.org/officeDocument/2006/relationships" r:embed="rId3"/>
        <a:srcRect l="5555"/>
        <a:stretch>
          <a:fillRect/>
        </a:stretch>
      </xdr:blipFill>
      <xdr:spPr>
        <a:xfrm>
          <a:off x="22620763" y="10682506"/>
          <a:ext cx="3021230" cy="1132677"/>
        </a:xfrm>
        <a:prstGeom prst="rect">
          <a:avLst/>
        </a:prstGeom>
      </xdr:spPr>
    </xdr:pic>
    <xdr:clientData/>
  </xdr:twoCellAnchor>
  <xdr:twoCellAnchor editAs="oneCell">
    <xdr:from>
      <xdr:col>21</xdr:col>
      <xdr:colOff>946085</xdr:colOff>
      <xdr:row>6</xdr:row>
      <xdr:rowOff>221672</xdr:rowOff>
    </xdr:from>
    <xdr:to>
      <xdr:col>21</xdr:col>
      <xdr:colOff>2453110</xdr:colOff>
      <xdr:row>6</xdr:row>
      <xdr:rowOff>2320636</xdr:rowOff>
    </xdr:to>
    <xdr:pic>
      <xdr:nvPicPr>
        <xdr:cNvPr id="19" name="圖片 18">
          <a:extLst>
            <a:ext uri="{FF2B5EF4-FFF2-40B4-BE49-F238E27FC236}">
              <a16:creationId xmlns:a16="http://schemas.microsoft.com/office/drawing/2014/main" id="{E3BDD0F0-CC3D-476C-A026-F8D14FA1D4A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7096540" y="10224654"/>
          <a:ext cx="1507025" cy="2098964"/>
        </a:xfrm>
        <a:prstGeom prst="rect">
          <a:avLst/>
        </a:prstGeom>
      </xdr:spPr>
    </xdr:pic>
    <xdr:clientData/>
  </xdr:twoCellAnchor>
  <xdr:twoCellAnchor>
    <xdr:from>
      <xdr:col>0</xdr:col>
      <xdr:colOff>22412</xdr:colOff>
      <xdr:row>5</xdr:row>
      <xdr:rowOff>27506</xdr:rowOff>
    </xdr:from>
    <xdr:to>
      <xdr:col>10</xdr:col>
      <xdr:colOff>11206</xdr:colOff>
      <xdr:row>5</xdr:row>
      <xdr:rowOff>2537623</xdr:rowOff>
    </xdr:to>
    <xdr:sp macro="" textlink="">
      <xdr:nvSpPr>
        <xdr:cNvPr id="21" name="矩形 20">
          <a:extLst>
            <a:ext uri="{FF2B5EF4-FFF2-40B4-BE49-F238E27FC236}">
              <a16:creationId xmlns:a16="http://schemas.microsoft.com/office/drawing/2014/main" id="{299DF0F0-EEAA-4231-ADCB-ECBBBC0B5D8D}"/>
            </a:ext>
          </a:extLst>
        </xdr:cNvPr>
        <xdr:cNvSpPr/>
      </xdr:nvSpPr>
      <xdr:spPr>
        <a:xfrm>
          <a:off x="22412" y="7474324"/>
          <a:ext cx="13687476" cy="2510117"/>
        </a:xfrm>
        <a:prstGeom prst="rect">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twoCellAnchor>
    <xdr:from>
      <xdr:col>0</xdr:col>
      <xdr:colOff>51955</xdr:colOff>
      <xdr:row>6</xdr:row>
      <xdr:rowOff>17318</xdr:rowOff>
    </xdr:from>
    <xdr:to>
      <xdr:col>6</xdr:col>
      <xdr:colOff>17319</xdr:colOff>
      <xdr:row>7</xdr:row>
      <xdr:rowOff>34636</xdr:rowOff>
    </xdr:to>
    <xdr:sp macro="" textlink="">
      <xdr:nvSpPr>
        <xdr:cNvPr id="22" name="矩形 21">
          <a:extLst>
            <a:ext uri="{FF2B5EF4-FFF2-40B4-BE49-F238E27FC236}">
              <a16:creationId xmlns:a16="http://schemas.microsoft.com/office/drawing/2014/main" id="{0519B2EB-32B4-4657-A93B-C6A94E557E4F}"/>
            </a:ext>
          </a:extLst>
        </xdr:cNvPr>
        <xdr:cNvSpPr/>
      </xdr:nvSpPr>
      <xdr:spPr>
        <a:xfrm>
          <a:off x="51955" y="10009909"/>
          <a:ext cx="7810500" cy="2511136"/>
        </a:xfrm>
        <a:prstGeom prst="rect">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2038351</xdr:colOff>
      <xdr:row>0</xdr:row>
      <xdr:rowOff>152400</xdr:rowOff>
    </xdr:from>
    <xdr:to>
      <xdr:col>23</xdr:col>
      <xdr:colOff>3943351</xdr:colOff>
      <xdr:row>0</xdr:row>
      <xdr:rowOff>1285875</xdr:rowOff>
    </xdr:to>
    <xdr:sp macro="" textlink="">
      <xdr:nvSpPr>
        <xdr:cNvPr id="2" name="文字方塊 1">
          <a:extLst>
            <a:ext uri="{FF2B5EF4-FFF2-40B4-BE49-F238E27FC236}">
              <a16:creationId xmlns:a16="http://schemas.microsoft.com/office/drawing/2014/main" id="{3E99E55F-620C-4FAE-A962-55593BB0E992}"/>
            </a:ext>
          </a:extLst>
        </xdr:cNvPr>
        <xdr:cNvSpPr txBox="1"/>
      </xdr:nvSpPr>
      <xdr:spPr>
        <a:xfrm>
          <a:off x="106699051" y="152400"/>
          <a:ext cx="1905000" cy="1133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8000">
              <a:latin typeface="標楷體" panose="03000509000000000000" pitchFamily="65" charset="-120"/>
              <a:ea typeface="標楷體" panose="03000509000000000000" pitchFamily="65" charset="-120"/>
            </a:rPr>
            <a:t>表</a:t>
          </a:r>
          <a:r>
            <a:rPr lang="en-US" altLang="zh-TW" sz="8000">
              <a:latin typeface="標楷體" panose="03000509000000000000" pitchFamily="65" charset="-120"/>
              <a:ea typeface="標楷體" panose="03000509000000000000" pitchFamily="65" charset="-120"/>
            </a:rPr>
            <a:t>3</a:t>
          </a:r>
          <a:endParaRPr lang="zh-TW" altLang="en-US" sz="8000">
            <a:latin typeface="標楷體" panose="03000509000000000000" pitchFamily="65" charset="-120"/>
            <a:ea typeface="標楷體" panose="03000509000000000000" pitchFamily="65" charset="-12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21271;&#31185;&#22823;&#25945;&#21209;&#34389;\&#32887;&#21209;&#20195;&#29702;\&#23005;&#27427;\&#35387;&#20874;&#32068;_&#23005;&#27427;\10%20&#30740;&#31350;&#29983;&#30740;&#31350;&#25104;&#26524;&#29518;&#23416;&#37329;\14-114&#23416;&#24180;&#24230;&#20778;&#31168;&#26412;&#22283;&#30740;&#31350;&#29983;&#29518;&#23416;&#37329;&#23529;&#26597;\4.&#26371;&#35696;\1.&#30003;&#35531;&#36039;&#26009;\&#25490;&#24207;&#24460;\1.&#30889;\45.&#20114;&#21205;&#30889;&#20108;_113AC8011&#38515;&#26575;&#327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碩二以上"/>
      <sheetName val="工作表1"/>
    </sheetNames>
    <sheetDataSet>
      <sheetData sheetId="0"/>
      <sheetData sheetId="1">
        <row r="2">
          <cell r="A2" t="str">
            <v>作者序(作者數)</v>
          </cell>
        </row>
        <row r="3">
          <cell r="F3" t="str">
            <v>(國際競賽)特優</v>
          </cell>
          <cell r="G3">
            <v>1</v>
          </cell>
        </row>
        <row r="4">
          <cell r="F4" t="str">
            <v>(國際競賽)優等</v>
          </cell>
          <cell r="G4">
            <v>0.5</v>
          </cell>
        </row>
        <row r="5">
          <cell r="F5" t="str">
            <v>(國際競賽)佳作</v>
          </cell>
          <cell r="G5">
            <v>0.25</v>
          </cell>
        </row>
        <row r="6">
          <cell r="F6" t="str">
            <v>(國際競賽)德國If設計大獎</v>
          </cell>
          <cell r="G6">
            <v>1</v>
          </cell>
        </row>
        <row r="7">
          <cell r="F7" t="str">
            <v>(國內競賽)特優、金獎</v>
          </cell>
          <cell r="G7">
            <v>0.5</v>
          </cell>
        </row>
        <row r="8">
          <cell r="F8" t="str">
            <v>(國內競賽)優等、續優、銀獎、銅獎</v>
          </cell>
          <cell r="G8">
            <v>0.25</v>
          </cell>
        </row>
        <row r="9">
          <cell r="F9" t="str">
            <v>(國內競賽)佳作</v>
          </cell>
          <cell r="G9">
            <v>0.125</v>
          </cell>
        </row>
        <row r="10">
          <cell r="F10" t="str">
            <v>國外證照</v>
          </cell>
          <cell r="G10">
            <v>0.5</v>
          </cell>
        </row>
        <row r="11">
          <cell r="F11" t="str">
            <v>國內研討會</v>
          </cell>
          <cell r="G11">
            <v>0.25</v>
          </cell>
        </row>
        <row r="12">
          <cell r="F12" t="str">
            <v>專利</v>
          </cell>
          <cell r="G12">
            <v>1</v>
          </cell>
        </row>
      </sheetData>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4870D-0E42-4E31-B9D4-84AF813A141D}">
  <dimension ref="A1:AF7"/>
  <sheetViews>
    <sheetView view="pageBreakPreview" topLeftCell="A2" zoomScale="60" zoomScaleNormal="55" workbookViewId="0">
      <selection activeCell="O14" sqref="O14"/>
    </sheetView>
  </sheetViews>
  <sheetFormatPr defaultRowHeight="16.5"/>
  <cols>
    <col min="1" max="1" width="17.5" customWidth="1"/>
    <col min="2" max="3" width="16.25" customWidth="1"/>
    <col min="4" max="4" width="20.5" customWidth="1"/>
    <col min="5" max="5" width="23.25" customWidth="1"/>
    <col min="6" max="6" width="13.125" customWidth="1"/>
    <col min="7" max="7" width="30.5" customWidth="1"/>
    <col min="8" max="8" width="28.125" customWidth="1"/>
    <col min="9" max="13" width="9.125" bestFit="1" customWidth="1"/>
    <col min="14" max="14" width="11.625" customWidth="1"/>
    <col min="15" max="16" width="23.25" customWidth="1"/>
    <col min="17" max="17" width="11.75" customWidth="1"/>
    <col min="19" max="19" width="11.625" customWidth="1"/>
    <col min="20" max="20" width="28.5" customWidth="1"/>
    <col min="21" max="21" width="43.625" customWidth="1"/>
    <col min="22" max="22" width="44.75" customWidth="1"/>
    <col min="23" max="23" width="16.375" customWidth="1"/>
    <col min="24" max="24" width="17" customWidth="1"/>
  </cols>
  <sheetData>
    <row r="1" spans="1:32" ht="409.5" customHeight="1">
      <c r="A1" s="62" t="s">
        <v>62</v>
      </c>
      <c r="B1" s="63"/>
      <c r="C1" s="63"/>
      <c r="D1" s="63"/>
      <c r="E1" s="63"/>
      <c r="F1" s="63"/>
      <c r="G1" s="63"/>
      <c r="H1" s="63"/>
      <c r="I1" s="63"/>
      <c r="J1" s="63"/>
      <c r="K1" s="63"/>
      <c r="L1" s="63"/>
      <c r="M1" s="63"/>
      <c r="N1" s="63"/>
      <c r="O1" s="63"/>
      <c r="P1" s="63"/>
      <c r="Q1" s="63"/>
      <c r="R1" s="63"/>
      <c r="S1" s="63"/>
      <c r="T1" s="63"/>
      <c r="U1" s="63"/>
      <c r="V1" s="63"/>
      <c r="W1" s="63"/>
      <c r="X1" s="63"/>
      <c r="Y1" s="30"/>
      <c r="Z1" s="30"/>
      <c r="AA1" s="30"/>
      <c r="AB1" s="30"/>
      <c r="AC1" s="30"/>
      <c r="AD1" s="30"/>
      <c r="AE1" s="30"/>
      <c r="AF1" s="30"/>
    </row>
    <row r="2" spans="1:32" ht="16.5" customHeight="1">
      <c r="A2" s="28"/>
      <c r="B2" s="29"/>
      <c r="C2" s="29"/>
      <c r="D2" s="29"/>
      <c r="E2" s="29"/>
      <c r="F2" s="29"/>
      <c r="G2" s="29"/>
      <c r="H2" s="29"/>
      <c r="I2" s="29"/>
      <c r="J2" s="29"/>
      <c r="K2" s="29"/>
      <c r="L2" s="29"/>
      <c r="M2" s="29"/>
      <c r="N2" s="29"/>
      <c r="O2" s="29"/>
      <c r="P2" s="29"/>
      <c r="Q2" s="29"/>
      <c r="R2" s="29"/>
      <c r="S2" s="29"/>
      <c r="T2" s="29"/>
      <c r="U2" s="29"/>
      <c r="V2" s="29"/>
      <c r="W2" s="29"/>
      <c r="X2" s="29"/>
      <c r="Y2" s="30"/>
      <c r="Z2" s="30"/>
      <c r="AA2" s="30"/>
      <c r="AB2" s="30"/>
      <c r="AC2" s="30"/>
      <c r="AD2" s="30"/>
      <c r="AE2" s="30"/>
      <c r="AF2" s="30"/>
    </row>
    <row r="3" spans="1:32" ht="28.5" customHeight="1">
      <c r="A3" s="26" t="s">
        <v>49</v>
      </c>
      <c r="B3" s="27"/>
      <c r="C3" s="27"/>
      <c r="D3" s="27"/>
      <c r="E3" s="27"/>
      <c r="F3" s="27"/>
      <c r="G3" s="27"/>
      <c r="H3" s="27"/>
      <c r="I3" s="27"/>
      <c r="J3" s="27"/>
      <c r="K3" s="27"/>
      <c r="L3" s="27"/>
      <c r="M3" s="27"/>
      <c r="N3" s="27"/>
      <c r="O3" s="27"/>
      <c r="P3" s="27"/>
      <c r="Q3" s="27"/>
      <c r="R3" s="27"/>
      <c r="S3" s="27"/>
      <c r="T3" s="27"/>
      <c r="U3" s="27"/>
      <c r="V3" s="27"/>
      <c r="W3" s="27"/>
      <c r="X3" s="27"/>
      <c r="Y3" s="30"/>
      <c r="Z3" s="30"/>
      <c r="AA3" s="30"/>
      <c r="AB3" s="30"/>
      <c r="AC3" s="30"/>
      <c r="AD3" s="30"/>
      <c r="AE3" s="30"/>
      <c r="AF3" s="30"/>
    </row>
    <row r="4" spans="1:32" s="51" customFormat="1" ht="45" customHeight="1">
      <c r="A4" s="64" t="s">
        <v>29</v>
      </c>
      <c r="B4" s="65"/>
      <c r="C4" s="65"/>
      <c r="D4" s="65"/>
      <c r="E4" s="66"/>
      <c r="F4" s="67" t="s">
        <v>7</v>
      </c>
      <c r="G4" s="69" t="s">
        <v>38</v>
      </c>
      <c r="H4" s="69"/>
      <c r="I4" s="69"/>
      <c r="J4" s="69"/>
      <c r="K4" s="69"/>
      <c r="L4" s="69"/>
      <c r="M4" s="69"/>
      <c r="N4" s="69"/>
      <c r="O4" s="70" t="s">
        <v>40</v>
      </c>
      <c r="P4" s="70"/>
      <c r="Q4" s="70"/>
      <c r="R4" s="70"/>
      <c r="S4" s="70"/>
      <c r="T4" s="71" t="s">
        <v>46</v>
      </c>
      <c r="U4" s="56" t="s">
        <v>47</v>
      </c>
      <c r="V4" s="56" t="s">
        <v>48</v>
      </c>
      <c r="W4" s="58" t="s">
        <v>9</v>
      </c>
      <c r="X4" s="60" t="s">
        <v>28</v>
      </c>
    </row>
    <row r="5" spans="1:32" ht="117">
      <c r="A5" s="47" t="s">
        <v>6</v>
      </c>
      <c r="B5" s="47" t="s">
        <v>5</v>
      </c>
      <c r="C5" s="47" t="s">
        <v>4</v>
      </c>
      <c r="D5" s="48" t="s">
        <v>30</v>
      </c>
      <c r="E5" s="48" t="s">
        <v>31</v>
      </c>
      <c r="F5" s="68"/>
      <c r="G5" s="47" t="s">
        <v>73</v>
      </c>
      <c r="H5" s="47" t="s">
        <v>10</v>
      </c>
      <c r="I5" s="47" t="s">
        <v>74</v>
      </c>
      <c r="J5" s="47" t="s">
        <v>75</v>
      </c>
      <c r="K5" s="49" t="s">
        <v>25</v>
      </c>
      <c r="L5" s="49" t="s">
        <v>0</v>
      </c>
      <c r="M5" s="49" t="s">
        <v>1</v>
      </c>
      <c r="N5" s="50" t="s">
        <v>24</v>
      </c>
      <c r="O5" s="47" t="s">
        <v>76</v>
      </c>
      <c r="P5" s="47" t="s">
        <v>69</v>
      </c>
      <c r="Q5" s="47" t="s">
        <v>13</v>
      </c>
      <c r="R5" s="54" t="s">
        <v>25</v>
      </c>
      <c r="S5" s="55" t="s">
        <v>77</v>
      </c>
      <c r="T5" s="72"/>
      <c r="U5" s="57"/>
      <c r="V5" s="57"/>
      <c r="W5" s="59"/>
      <c r="X5" s="61"/>
    </row>
    <row r="6" spans="1:32" ht="201" customHeight="1">
      <c r="A6" s="37" t="s">
        <v>55</v>
      </c>
      <c r="B6" s="38" t="s">
        <v>54</v>
      </c>
      <c r="C6" s="38">
        <v>111788001</v>
      </c>
      <c r="D6" s="38" t="s">
        <v>32</v>
      </c>
      <c r="E6" s="38" t="s">
        <v>33</v>
      </c>
      <c r="F6" s="39" t="s">
        <v>71</v>
      </c>
      <c r="G6" s="39" t="s">
        <v>50</v>
      </c>
      <c r="H6" s="39" t="s">
        <v>11</v>
      </c>
      <c r="I6" s="52">
        <v>1</v>
      </c>
      <c r="J6" s="52">
        <v>1</v>
      </c>
      <c r="K6" s="52">
        <f>IF(ISERROR(VLOOKUP(G6,加總權重計算方式!$A$25:$B$28,2,FALSE)),"",VLOOKUP(G6,加總權重計算方式!$A$25:$B$28,2,FALSE))</f>
        <v>0.5</v>
      </c>
      <c r="L6" s="52">
        <f>IF(ISERROR(VLOOKUP(I6,加總權重計算方式!$A$3:$C$22,2,FALSE)),"",VLOOKUP(I6,加總權重計算方式!$A$3:$C$22,2,FALSE))</f>
        <v>1</v>
      </c>
      <c r="M6" s="52">
        <f>IF(ISERROR(VLOOKUP(J6,加總權重計算方式!$A$3:$C$22,3,FALSE)),"",VLOOKUP(J6,加總權重計算方式!$A$3:$C$22,3,FALSE))</f>
        <v>1</v>
      </c>
      <c r="N6" s="53">
        <f>ROUND(IF(ISERROR(K6*L6/M6),"0",K6*L6/M6),2)</f>
        <v>0.5</v>
      </c>
      <c r="O6" s="33"/>
      <c r="P6" s="33"/>
      <c r="Q6" s="33"/>
      <c r="R6" s="42" t="str">
        <f>IF(ISERROR(VLOOKUP(O6,加總權重計算方式!$F$3:$G$11,2,FALSE)),"",VLOOKUP(O6,加總權重計算方式!$F$3:$G$11,2,FALSE))</f>
        <v/>
      </c>
      <c r="S6" s="43">
        <f>ROUND(IF(ISERROR(R6/Q6),"0",R6/Q6),2)</f>
        <v>0</v>
      </c>
      <c r="T6" s="44">
        <v>44381</v>
      </c>
      <c r="U6" s="34"/>
      <c r="V6" s="34"/>
      <c r="W6" s="35"/>
      <c r="X6" s="36" t="s">
        <v>12</v>
      </c>
    </row>
    <row r="7" spans="1:32" ht="195.75" customHeight="1">
      <c r="A7" s="37" t="s">
        <v>59</v>
      </c>
      <c r="B7" s="38" t="s">
        <v>58</v>
      </c>
      <c r="C7" s="38" t="s">
        <v>57</v>
      </c>
      <c r="D7" s="38" t="s">
        <v>60</v>
      </c>
      <c r="E7" s="38" t="s">
        <v>61</v>
      </c>
      <c r="F7" s="39" t="s">
        <v>72</v>
      </c>
      <c r="G7" s="32"/>
      <c r="H7" s="32"/>
      <c r="I7" s="32"/>
      <c r="J7" s="32"/>
      <c r="K7" s="32"/>
      <c r="L7" s="32"/>
      <c r="M7" s="32"/>
      <c r="N7" s="32"/>
      <c r="O7" s="40" t="s">
        <v>56</v>
      </c>
      <c r="P7" s="41" t="s">
        <v>70</v>
      </c>
      <c r="Q7" s="41">
        <v>4</v>
      </c>
      <c r="R7" s="41">
        <f>IF(ISERROR(VLOOKUP(O7,[1]工作表1!$F$3:$G$12,2,FALSE)),"",VLOOKUP(O7,[1]工作表1!$F$3:$G$12,2,FALSE))</f>
        <v>0.25</v>
      </c>
      <c r="S7" s="45">
        <f t="shared" ref="S7" si="0">ROUND(IF(ISERROR(R7/Q7),"0",R7/Q7),2)</f>
        <v>0.06</v>
      </c>
      <c r="T7" s="46">
        <v>45836</v>
      </c>
      <c r="U7" s="31"/>
      <c r="V7" s="31"/>
      <c r="W7" s="32"/>
      <c r="X7" s="36" t="s">
        <v>12</v>
      </c>
    </row>
  </sheetData>
  <mergeCells count="10">
    <mergeCell ref="U4:U5"/>
    <mergeCell ref="V4:V5"/>
    <mergeCell ref="W4:W5"/>
    <mergeCell ref="X4:X5"/>
    <mergeCell ref="A1:X1"/>
    <mergeCell ref="A4:E4"/>
    <mergeCell ref="F4:F5"/>
    <mergeCell ref="G4:N4"/>
    <mergeCell ref="O4:S4"/>
    <mergeCell ref="T4:T5"/>
  </mergeCells>
  <phoneticPr fontId="2" type="noConversion"/>
  <pageMargins left="0.7" right="0.7" top="0.75" bottom="0.75" header="0.3" footer="0.3"/>
  <pageSetup paperSize="9" scale="18"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9B7D2DF-2D14-470E-9C77-199044DD2B99}">
          <x14:formula1>
            <xm:f>加總權重計算方式!$F$3:$F$11</xm:f>
          </x14:formula1>
          <xm:sqref>O6:P6</xm:sqref>
        </x14:dataValidation>
        <x14:dataValidation type="list" allowBlank="1" showInputMessage="1" showErrorMessage="1" xr:uid="{55E160CC-DC0D-45DD-892C-D76FABDB0B12}">
          <x14:formula1>
            <xm:f>加總權重計算方式!$A$25:$A$28</xm:f>
          </x14:formula1>
          <xm:sqref>G6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9"/>
  <sheetViews>
    <sheetView tabSelected="1" view="pageBreakPreview" topLeftCell="A15" zoomScale="25" zoomScaleNormal="10" zoomScaleSheetLayoutView="25" zoomScalePageLayoutView="46" workbookViewId="0">
      <selection activeCell="J5" sqref="J5"/>
    </sheetView>
  </sheetViews>
  <sheetFormatPr defaultRowHeight="16.5"/>
  <cols>
    <col min="1" max="1" width="44.5" customWidth="1"/>
    <col min="2" max="2" width="30.625" customWidth="1"/>
    <col min="3" max="3" width="55" customWidth="1"/>
    <col min="4" max="4" width="49" customWidth="1"/>
    <col min="5" max="5" width="54.375" customWidth="1"/>
    <col min="6" max="6" width="43.125" customWidth="1"/>
    <col min="7" max="7" width="108.875" customWidth="1"/>
    <col min="8" max="8" width="90.625" customWidth="1"/>
    <col min="9" max="9" width="43.875" customWidth="1"/>
    <col min="10" max="10" width="45" customWidth="1"/>
    <col min="11" max="11" width="36.25" customWidth="1"/>
    <col min="12" max="12" width="56.25" customWidth="1"/>
    <col min="13" max="13" width="51.875" customWidth="1"/>
    <col min="14" max="14" width="110.375" customWidth="1"/>
    <col min="15" max="16" width="79.75" customWidth="1"/>
    <col min="17" max="17" width="47.5" customWidth="1"/>
    <col min="18" max="18" width="43.75" customWidth="1"/>
    <col min="19" max="19" width="61.25" customWidth="1"/>
    <col min="20" max="20" width="100.625" customWidth="1"/>
    <col min="21" max="22" width="150.625" customWidth="1"/>
    <col min="23" max="23" width="45" customWidth="1"/>
    <col min="24" max="24" width="53.125" customWidth="1"/>
    <col min="25" max="27" width="43.625" hidden="1" customWidth="1"/>
    <col min="28" max="28" width="42.25" hidden="1" customWidth="1"/>
    <col min="29" max="29" width="40.375" hidden="1" customWidth="1"/>
    <col min="30" max="30" width="30.625" hidden="1" customWidth="1"/>
  </cols>
  <sheetData>
    <row r="1" spans="1:30" ht="129.94999999999999" customHeight="1">
      <c r="A1" s="73" t="s">
        <v>45</v>
      </c>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row>
    <row r="2" spans="1:30" ht="200.1" customHeight="1">
      <c r="A2" s="24"/>
      <c r="B2" s="25"/>
      <c r="C2" s="25"/>
      <c r="D2" s="25"/>
      <c r="E2" s="25"/>
      <c r="F2" s="25"/>
      <c r="G2" s="25"/>
      <c r="H2" s="25"/>
      <c r="I2" s="25"/>
      <c r="J2" s="25"/>
      <c r="K2" s="25"/>
      <c r="L2" s="25"/>
      <c r="M2" s="25"/>
      <c r="N2" s="25"/>
      <c r="O2" s="25"/>
      <c r="P2" s="25"/>
      <c r="Q2" s="25"/>
      <c r="R2" s="25"/>
      <c r="S2" s="25"/>
      <c r="T2" s="90" t="s">
        <v>63</v>
      </c>
      <c r="U2" s="90"/>
      <c r="V2" s="90" t="s">
        <v>64</v>
      </c>
      <c r="W2" s="90"/>
      <c r="X2" s="90"/>
      <c r="Y2" s="25"/>
      <c r="Z2" s="25"/>
      <c r="AA2" s="25"/>
      <c r="AB2" s="25"/>
      <c r="AC2" s="25"/>
      <c r="AD2" s="25"/>
    </row>
    <row r="3" spans="1:30" ht="129.94999999999999" customHeight="1">
      <c r="A3" s="80" t="s">
        <v>29</v>
      </c>
      <c r="B3" s="81"/>
      <c r="C3" s="81"/>
      <c r="D3" s="81"/>
      <c r="E3" s="82"/>
      <c r="F3" s="75" t="s">
        <v>7</v>
      </c>
      <c r="G3" s="76" t="s">
        <v>38</v>
      </c>
      <c r="H3" s="76"/>
      <c r="I3" s="76"/>
      <c r="J3" s="76"/>
      <c r="K3" s="76"/>
      <c r="L3" s="76"/>
      <c r="M3" s="76"/>
      <c r="N3" s="76"/>
      <c r="O3" s="77" t="s">
        <v>40</v>
      </c>
      <c r="P3" s="77"/>
      <c r="Q3" s="77"/>
      <c r="R3" s="77"/>
      <c r="S3" s="77"/>
      <c r="T3" s="83" t="s">
        <v>65</v>
      </c>
      <c r="U3" s="88" t="s">
        <v>66</v>
      </c>
      <c r="V3" s="88" t="s">
        <v>67</v>
      </c>
      <c r="W3" s="85" t="s">
        <v>9</v>
      </c>
      <c r="X3" s="87" t="s">
        <v>28</v>
      </c>
      <c r="Y3" s="78" t="s">
        <v>34</v>
      </c>
      <c r="Z3" s="79"/>
      <c r="AA3" s="79"/>
      <c r="AB3" s="78" t="s">
        <v>37</v>
      </c>
      <c r="AC3" s="79"/>
      <c r="AD3" s="79"/>
    </row>
    <row r="4" spans="1:30" ht="365.25" customHeight="1">
      <c r="A4" s="8" t="s">
        <v>6</v>
      </c>
      <c r="B4" s="8" t="s">
        <v>5</v>
      </c>
      <c r="C4" s="8" t="s">
        <v>4</v>
      </c>
      <c r="D4" s="9" t="s">
        <v>30</v>
      </c>
      <c r="E4" s="9" t="s">
        <v>31</v>
      </c>
      <c r="F4" s="75"/>
      <c r="G4" s="8" t="s">
        <v>39</v>
      </c>
      <c r="H4" s="8" t="s">
        <v>10</v>
      </c>
      <c r="I4" s="8" t="s">
        <v>52</v>
      </c>
      <c r="J4" s="8" t="s">
        <v>53</v>
      </c>
      <c r="K4" s="10" t="s">
        <v>25</v>
      </c>
      <c r="L4" s="10" t="s">
        <v>0</v>
      </c>
      <c r="M4" s="10" t="s">
        <v>1</v>
      </c>
      <c r="N4" s="11" t="s">
        <v>24</v>
      </c>
      <c r="O4" s="8" t="s">
        <v>41</v>
      </c>
      <c r="P4" s="8" t="s">
        <v>68</v>
      </c>
      <c r="Q4" s="8" t="s">
        <v>13</v>
      </c>
      <c r="R4" s="18" t="s">
        <v>25</v>
      </c>
      <c r="S4" s="19" t="s">
        <v>42</v>
      </c>
      <c r="T4" s="84"/>
      <c r="U4" s="89"/>
      <c r="V4" s="89"/>
      <c r="W4" s="86"/>
      <c r="X4" s="87"/>
      <c r="Y4" s="2" t="s">
        <v>2</v>
      </c>
      <c r="Z4" s="3" t="s">
        <v>36</v>
      </c>
      <c r="AA4" s="2" t="s">
        <v>35</v>
      </c>
      <c r="AB4" s="2" t="s">
        <v>2</v>
      </c>
      <c r="AC4" s="3" t="s">
        <v>36</v>
      </c>
      <c r="AD4" s="2" t="s">
        <v>35</v>
      </c>
    </row>
    <row r="5" spans="1:30" ht="200.1" customHeight="1">
      <c r="A5" s="91"/>
      <c r="B5" s="91"/>
      <c r="C5" s="91"/>
      <c r="D5" s="91"/>
      <c r="E5" s="91"/>
      <c r="F5" s="20">
        <v>1</v>
      </c>
      <c r="G5" s="21" t="s">
        <v>51</v>
      </c>
      <c r="H5" s="22"/>
      <c r="I5" s="23"/>
      <c r="J5" s="23"/>
      <c r="K5" s="16">
        <f>IF(ISERROR(VLOOKUP(G5,加總權重計算方式!$A$25:$B$28,2,FALSE)),"",VLOOKUP(G5,加總權重計算方式!$A$25:$B$28,2,FALSE))</f>
        <v>1</v>
      </c>
      <c r="L5" s="16" t="str">
        <f>IF(ISERROR(VLOOKUP(I5,加總權重計算方式!$A$3:$C$22,2,FALSE)),"",VLOOKUP(I5,加總權重計算方式!$A$3:$C$22,2,FALSE))</f>
        <v/>
      </c>
      <c r="M5" s="16" t="str">
        <f>IF(ISERROR(VLOOKUP(J5,加總權重計算方式!$A$3:$C$22,3,FALSE)),"",VLOOKUP(J5,加總權重計算方式!$A$3:$C$22,3,FALSE))</f>
        <v/>
      </c>
      <c r="N5" s="12">
        <f>ROUND(IF(ISERROR(K5*L5/M5),"0",K5*L5/M5),2)</f>
        <v>0</v>
      </c>
      <c r="O5" s="13"/>
      <c r="P5" s="13"/>
      <c r="Q5" s="13"/>
      <c r="R5" s="13" t="str">
        <f>IF(ISERROR(VLOOKUP(O5,加總權重計算方式!$F$3:$G$11,2,FALSE)),"",VLOOKUP(O5,加總權重計算方式!$F$3:$G$11,2,FALSE))</f>
        <v/>
      </c>
      <c r="S5" s="12">
        <f t="shared" ref="S5:S19" si="0">ROUND(IF(ISERROR(R5/Q5),"0",R5/Q5),2)</f>
        <v>0</v>
      </c>
      <c r="T5" s="17"/>
      <c r="U5" s="4"/>
      <c r="V5" s="4"/>
      <c r="W5" s="94">
        <f>SUM(N5:N19,S5:S19)</f>
        <v>0</v>
      </c>
      <c r="X5" s="7" t="s">
        <v>12</v>
      </c>
      <c r="Y5" s="99"/>
      <c r="Z5" s="5"/>
      <c r="AA5" s="5"/>
      <c r="AB5" s="95"/>
      <c r="AC5" s="97"/>
      <c r="AD5" s="97"/>
    </row>
    <row r="6" spans="1:30" ht="200.1" customHeight="1">
      <c r="A6" s="92"/>
      <c r="B6" s="92"/>
      <c r="C6" s="92"/>
      <c r="D6" s="92"/>
      <c r="E6" s="92"/>
      <c r="F6" s="20">
        <v>2</v>
      </c>
      <c r="G6" s="14"/>
      <c r="H6" s="14"/>
      <c r="I6" s="15"/>
      <c r="J6" s="15"/>
      <c r="K6" s="16" t="str">
        <f>IF(ISERROR(VLOOKUP(G6,加總權重計算方式!$A$25:$B$28,2,FALSE)),"",VLOOKUP(G6,加總權重計算方式!$A$25:$B$28,2,FALSE))</f>
        <v/>
      </c>
      <c r="L6" s="16" t="str">
        <f>IF(ISERROR(VLOOKUP(I6,加總權重計算方式!$A$3:$C$22,2,FALSE)),"",VLOOKUP(I6,加總權重計算方式!$A$3:$C$22,2,FALSE))</f>
        <v/>
      </c>
      <c r="M6" s="16" t="str">
        <f>IF(ISERROR(VLOOKUP(J6,加總權重計算方式!$A$3:$C$22,3,FALSE)),"",VLOOKUP(J6,加總權重計算方式!$A$3:$C$22,3,FALSE))</f>
        <v/>
      </c>
      <c r="N6" s="12">
        <f t="shared" ref="N6:N19" si="1">ROUND(IF(ISERROR(K6*L6/M6),"0",K6*L6/M6),2)</f>
        <v>0</v>
      </c>
      <c r="O6" s="13"/>
      <c r="P6" s="13"/>
      <c r="Q6" s="13"/>
      <c r="R6" s="13" t="str">
        <f>IF(ISERROR(VLOOKUP(O6,加總權重計算方式!$F$3:$G$11,2,FALSE)),"",VLOOKUP(O6,加總權重計算方式!$F$3:$G$11,2,FALSE))</f>
        <v/>
      </c>
      <c r="S6" s="12">
        <f t="shared" si="0"/>
        <v>0</v>
      </c>
      <c r="T6" s="17"/>
      <c r="U6" s="4"/>
      <c r="V6" s="4"/>
      <c r="W6" s="94"/>
      <c r="X6" s="7" t="s">
        <v>12</v>
      </c>
      <c r="Y6" s="99"/>
      <c r="Z6" s="5"/>
      <c r="AA6" s="5"/>
      <c r="AB6" s="95"/>
      <c r="AC6" s="97"/>
      <c r="AD6" s="97"/>
    </row>
    <row r="7" spans="1:30" ht="200.1" customHeight="1">
      <c r="A7" s="92"/>
      <c r="B7" s="92"/>
      <c r="C7" s="92"/>
      <c r="D7" s="92"/>
      <c r="E7" s="92"/>
      <c r="F7" s="20">
        <v>3</v>
      </c>
      <c r="G7" s="14"/>
      <c r="H7" s="14"/>
      <c r="I7" s="15"/>
      <c r="J7" s="15"/>
      <c r="K7" s="16" t="str">
        <f>IF(ISERROR(VLOOKUP(G7,加總權重計算方式!$A$25:$B$28,2,FALSE)),"",VLOOKUP(G7,加總權重計算方式!$A$25:$B$28,2,FALSE))</f>
        <v/>
      </c>
      <c r="L7" s="16" t="str">
        <f>IF(ISERROR(VLOOKUP(I7,加總權重計算方式!$A$3:$C$22,2,FALSE)),"",VLOOKUP(I7,加總權重計算方式!$A$3:$C$22,2,FALSE))</f>
        <v/>
      </c>
      <c r="M7" s="16" t="str">
        <f>IF(ISERROR(VLOOKUP(J7,加總權重計算方式!$A$3:$C$22,3,FALSE)),"",VLOOKUP(J7,加總權重計算方式!$A$3:$C$22,3,FALSE))</f>
        <v/>
      </c>
      <c r="N7" s="12">
        <f t="shared" si="1"/>
        <v>0</v>
      </c>
      <c r="O7" s="13"/>
      <c r="P7" s="13"/>
      <c r="Q7" s="13"/>
      <c r="R7" s="13" t="str">
        <f>IF(ISERROR(VLOOKUP(O7,加總權重計算方式!$F$3:$G$11,2,FALSE)),"",VLOOKUP(O7,加總權重計算方式!$F$3:$G$11,2,FALSE))</f>
        <v/>
      </c>
      <c r="S7" s="12">
        <f t="shared" si="0"/>
        <v>0</v>
      </c>
      <c r="T7" s="17"/>
      <c r="U7" s="4"/>
      <c r="V7" s="4"/>
      <c r="W7" s="94"/>
      <c r="X7" s="7" t="s">
        <v>12</v>
      </c>
      <c r="Y7" s="99"/>
      <c r="Z7" s="5"/>
      <c r="AA7" s="5"/>
      <c r="AB7" s="95"/>
      <c r="AC7" s="97"/>
      <c r="AD7" s="97"/>
    </row>
    <row r="8" spans="1:30" ht="200.1" customHeight="1">
      <c r="A8" s="92"/>
      <c r="B8" s="92"/>
      <c r="C8" s="92"/>
      <c r="D8" s="92"/>
      <c r="E8" s="92"/>
      <c r="F8" s="20">
        <v>4</v>
      </c>
      <c r="G8" s="14"/>
      <c r="H8" s="14"/>
      <c r="I8" s="15"/>
      <c r="J8" s="15"/>
      <c r="K8" s="16" t="str">
        <f>IF(ISERROR(VLOOKUP(G8,加總權重計算方式!$A$25:$B$28,2,FALSE)),"",VLOOKUP(G8,加總權重計算方式!$A$25:$B$28,2,FALSE))</f>
        <v/>
      </c>
      <c r="L8" s="16" t="str">
        <f>IF(ISERROR(VLOOKUP(I8,加總權重計算方式!$A$3:$C$22,2,FALSE)),"",VLOOKUP(I8,加總權重計算方式!$A$3:$C$22,2,FALSE))</f>
        <v/>
      </c>
      <c r="M8" s="16" t="str">
        <f>IF(ISERROR(VLOOKUP(J8,加總權重計算方式!$A$3:$C$22,3,FALSE)),"",VLOOKUP(J8,加總權重計算方式!$A$3:$C$22,3,FALSE))</f>
        <v/>
      </c>
      <c r="N8" s="12">
        <f>ROUND(IF(ISERROR(K8*L8/M8),"0",K8*L8/M8),2)</f>
        <v>0</v>
      </c>
      <c r="O8" s="13"/>
      <c r="P8" s="13"/>
      <c r="Q8" s="13"/>
      <c r="R8" s="13" t="str">
        <f>IF(ISERROR(VLOOKUP(O8,加總權重計算方式!$F$3:$G$11,2,FALSE)),"",VLOOKUP(O8,加總權重計算方式!$F$3:$G$11,2,FALSE))</f>
        <v/>
      </c>
      <c r="S8" s="12">
        <f t="shared" si="0"/>
        <v>0</v>
      </c>
      <c r="T8" s="17"/>
      <c r="U8" s="4"/>
      <c r="V8" s="4"/>
      <c r="W8" s="94"/>
      <c r="X8" s="7" t="s">
        <v>12</v>
      </c>
      <c r="Y8" s="99"/>
      <c r="Z8" s="5"/>
      <c r="AA8" s="5"/>
      <c r="AB8" s="95"/>
      <c r="AC8" s="97"/>
      <c r="AD8" s="97"/>
    </row>
    <row r="9" spans="1:30" ht="200.1" customHeight="1">
      <c r="A9" s="92"/>
      <c r="B9" s="92"/>
      <c r="C9" s="92"/>
      <c r="D9" s="92"/>
      <c r="E9" s="92"/>
      <c r="F9" s="20">
        <v>5</v>
      </c>
      <c r="G9" s="14"/>
      <c r="H9" s="14"/>
      <c r="I9" s="15"/>
      <c r="J9" s="15"/>
      <c r="K9" s="16" t="str">
        <f>IF(ISERROR(VLOOKUP(G9,加總權重計算方式!$A$25:$B$28,2,FALSE)),"",VLOOKUP(G9,加總權重計算方式!$A$25:$B$28,2,FALSE))</f>
        <v/>
      </c>
      <c r="L9" s="16" t="str">
        <f>IF(ISERROR(VLOOKUP(I9,加總權重計算方式!$A$3:$C$22,2,FALSE)),"",VLOOKUP(I9,加總權重計算方式!$A$3:$C$22,2,FALSE))</f>
        <v/>
      </c>
      <c r="M9" s="16" t="str">
        <f>IF(ISERROR(VLOOKUP(J9,加總權重計算方式!$A$3:$C$22,3,FALSE)),"",VLOOKUP(J9,加總權重計算方式!$A$3:$C$22,3,FALSE))</f>
        <v/>
      </c>
      <c r="N9" s="12">
        <f t="shared" si="1"/>
        <v>0</v>
      </c>
      <c r="O9" s="13"/>
      <c r="P9" s="13"/>
      <c r="Q9" s="13"/>
      <c r="R9" s="13" t="str">
        <f>IF(ISERROR(VLOOKUP(O9,加總權重計算方式!$F$3:$G$11,2,FALSE)),"",VLOOKUP(O9,加總權重計算方式!$F$3:$G$11,2,FALSE))</f>
        <v/>
      </c>
      <c r="S9" s="12">
        <f t="shared" si="0"/>
        <v>0</v>
      </c>
      <c r="T9" s="17"/>
      <c r="U9" s="4"/>
      <c r="V9" s="4"/>
      <c r="W9" s="94"/>
      <c r="X9" s="7" t="s">
        <v>12</v>
      </c>
      <c r="Y9" s="99"/>
      <c r="Z9" s="5"/>
      <c r="AA9" s="5"/>
      <c r="AB9" s="95"/>
      <c r="AC9" s="97"/>
      <c r="AD9" s="97"/>
    </row>
    <row r="10" spans="1:30" ht="200.1" customHeight="1">
      <c r="A10" s="92"/>
      <c r="B10" s="92"/>
      <c r="C10" s="92"/>
      <c r="D10" s="92"/>
      <c r="E10" s="92"/>
      <c r="F10" s="20">
        <v>6</v>
      </c>
      <c r="G10" s="14"/>
      <c r="H10" s="14"/>
      <c r="I10" s="15"/>
      <c r="J10" s="15"/>
      <c r="K10" s="16" t="str">
        <f>IF(ISERROR(VLOOKUP(G10,加總權重計算方式!$A$25:$B$28,2,FALSE)),"",VLOOKUP(G10,加總權重計算方式!$A$25:$B$28,2,FALSE))</f>
        <v/>
      </c>
      <c r="L10" s="16" t="str">
        <f>IF(ISERROR(VLOOKUP(I10,加總權重計算方式!$A$3:$C$22,2,FALSE)),"",VLOOKUP(I10,加總權重計算方式!$A$3:$C$22,2,FALSE))</f>
        <v/>
      </c>
      <c r="M10" s="16" t="str">
        <f>IF(ISERROR(VLOOKUP(J10,加總權重計算方式!$A$3:$C$22,3,FALSE)),"",VLOOKUP(J10,加總權重計算方式!$A$3:$C$22,3,FALSE))</f>
        <v/>
      </c>
      <c r="N10" s="12">
        <f t="shared" si="1"/>
        <v>0</v>
      </c>
      <c r="O10" s="13"/>
      <c r="P10" s="13"/>
      <c r="Q10" s="13"/>
      <c r="R10" s="13" t="str">
        <f>IF(ISERROR(VLOOKUP(O10,加總權重計算方式!$F$3:$G$11,2,FALSE)),"",VLOOKUP(O10,加總權重計算方式!$F$3:$G$11,2,FALSE))</f>
        <v/>
      </c>
      <c r="S10" s="12">
        <f t="shared" si="0"/>
        <v>0</v>
      </c>
      <c r="T10" s="17"/>
      <c r="U10" s="4"/>
      <c r="V10" s="4"/>
      <c r="W10" s="94"/>
      <c r="X10" s="7" t="s">
        <v>12</v>
      </c>
      <c r="Y10" s="99"/>
      <c r="Z10" s="5"/>
      <c r="AA10" s="5"/>
      <c r="AB10" s="95"/>
      <c r="AC10" s="97"/>
      <c r="AD10" s="97"/>
    </row>
    <row r="11" spans="1:30" ht="200.1" customHeight="1">
      <c r="A11" s="92"/>
      <c r="B11" s="92"/>
      <c r="C11" s="92"/>
      <c r="D11" s="92"/>
      <c r="E11" s="92"/>
      <c r="F11" s="20">
        <v>7</v>
      </c>
      <c r="G11" s="14"/>
      <c r="H11" s="14"/>
      <c r="I11" s="15"/>
      <c r="J11" s="15"/>
      <c r="K11" s="16" t="str">
        <f>IF(ISERROR(VLOOKUP(G11,加總權重計算方式!$A$25:$B$28,2,FALSE)),"",VLOOKUP(G11,加總權重計算方式!$A$25:$B$28,2,FALSE))</f>
        <v/>
      </c>
      <c r="L11" s="16" t="str">
        <f>IF(ISERROR(VLOOKUP(I11,加總權重計算方式!$A$3:$C$22,2,FALSE)),"",VLOOKUP(I11,加總權重計算方式!$A$3:$C$22,2,FALSE))</f>
        <v/>
      </c>
      <c r="M11" s="16" t="str">
        <f>IF(ISERROR(VLOOKUP(J11,加總權重計算方式!$A$3:$C$22,3,FALSE)),"",VLOOKUP(J11,加總權重計算方式!$A$3:$C$22,3,FALSE))</f>
        <v/>
      </c>
      <c r="N11" s="12">
        <f t="shared" si="1"/>
        <v>0</v>
      </c>
      <c r="O11" s="13"/>
      <c r="P11" s="13"/>
      <c r="Q11" s="13"/>
      <c r="R11" s="13" t="str">
        <f>IF(ISERROR(VLOOKUP(O11,加總權重計算方式!$F$3:$G$11,2,FALSE)),"",VLOOKUP(O11,加總權重計算方式!$F$3:$G$11,2,FALSE))</f>
        <v/>
      </c>
      <c r="S11" s="12">
        <f t="shared" si="0"/>
        <v>0</v>
      </c>
      <c r="T11" s="17"/>
      <c r="U11" s="4"/>
      <c r="V11" s="4"/>
      <c r="W11" s="94"/>
      <c r="X11" s="7" t="s">
        <v>12</v>
      </c>
      <c r="Y11" s="99"/>
      <c r="Z11" s="5"/>
      <c r="AA11" s="5"/>
      <c r="AB11" s="95"/>
      <c r="AC11" s="97"/>
      <c r="AD11" s="97"/>
    </row>
    <row r="12" spans="1:30" ht="200.1" customHeight="1">
      <c r="A12" s="92"/>
      <c r="B12" s="92"/>
      <c r="C12" s="92"/>
      <c r="D12" s="92"/>
      <c r="E12" s="92"/>
      <c r="F12" s="20">
        <v>8</v>
      </c>
      <c r="G12" s="14"/>
      <c r="H12" s="14"/>
      <c r="I12" s="15"/>
      <c r="J12" s="15"/>
      <c r="K12" s="16" t="str">
        <f>IF(ISERROR(VLOOKUP(G12,加總權重計算方式!$A$25:$B$28,2,FALSE)),"",VLOOKUP(G12,加總權重計算方式!$A$25:$B$28,2,FALSE))</f>
        <v/>
      </c>
      <c r="L12" s="16" t="str">
        <f>IF(ISERROR(VLOOKUP(I12,加總權重計算方式!$A$3:$C$22,2,FALSE)),"",VLOOKUP(I12,加總權重計算方式!$A$3:$C$22,2,FALSE))</f>
        <v/>
      </c>
      <c r="M12" s="16" t="str">
        <f>IF(ISERROR(VLOOKUP(J12,加總權重計算方式!$A$3:$C$22,3,FALSE)),"",VLOOKUP(J12,加總權重計算方式!$A$3:$C$22,3,FALSE))</f>
        <v/>
      </c>
      <c r="N12" s="12">
        <f t="shared" si="1"/>
        <v>0</v>
      </c>
      <c r="O12" s="13"/>
      <c r="P12" s="13"/>
      <c r="Q12" s="13"/>
      <c r="R12" s="13" t="str">
        <f>IF(ISERROR(VLOOKUP(O12,加總權重計算方式!$F$3:$G$11,2,FALSE)),"",VLOOKUP(O12,加總權重計算方式!$F$3:$G$11,2,FALSE))</f>
        <v/>
      </c>
      <c r="S12" s="12">
        <f t="shared" si="0"/>
        <v>0</v>
      </c>
      <c r="T12" s="17"/>
      <c r="U12" s="4"/>
      <c r="V12" s="4"/>
      <c r="W12" s="94"/>
      <c r="X12" s="7" t="s">
        <v>12</v>
      </c>
      <c r="Y12" s="99"/>
      <c r="Z12" s="5"/>
      <c r="AA12" s="5"/>
      <c r="AB12" s="95"/>
      <c r="AC12" s="97"/>
      <c r="AD12" s="97"/>
    </row>
    <row r="13" spans="1:30" ht="200.1" customHeight="1">
      <c r="A13" s="92"/>
      <c r="B13" s="92"/>
      <c r="C13" s="92"/>
      <c r="D13" s="92"/>
      <c r="E13" s="92"/>
      <c r="F13" s="20">
        <v>9</v>
      </c>
      <c r="G13" s="14"/>
      <c r="H13" s="14"/>
      <c r="I13" s="15"/>
      <c r="J13" s="15"/>
      <c r="K13" s="16" t="str">
        <f>IF(ISERROR(VLOOKUP(G13,加總權重計算方式!$A$25:$B$28,2,FALSE)),"",VLOOKUP(G13,加總權重計算方式!$A$25:$B$28,2,FALSE))</f>
        <v/>
      </c>
      <c r="L13" s="16" t="str">
        <f>IF(ISERROR(VLOOKUP(I13,加總權重計算方式!$A$3:$C$22,2,FALSE)),"",VLOOKUP(I13,加總權重計算方式!$A$3:$C$22,2,FALSE))</f>
        <v/>
      </c>
      <c r="M13" s="16" t="str">
        <f>IF(ISERROR(VLOOKUP(J13,加總權重計算方式!$A$3:$C$22,3,FALSE)),"",VLOOKUP(J13,加總權重計算方式!$A$3:$C$22,3,FALSE))</f>
        <v/>
      </c>
      <c r="N13" s="12">
        <f t="shared" si="1"/>
        <v>0</v>
      </c>
      <c r="O13" s="13"/>
      <c r="P13" s="13"/>
      <c r="Q13" s="13"/>
      <c r="R13" s="13" t="str">
        <f>IF(ISERROR(VLOOKUP(O13,加總權重計算方式!$F$3:$G$11,2,FALSE)),"",VLOOKUP(O13,加總權重計算方式!$F$3:$G$11,2,FALSE))</f>
        <v/>
      </c>
      <c r="S13" s="12">
        <f t="shared" si="0"/>
        <v>0</v>
      </c>
      <c r="T13" s="17"/>
      <c r="U13" s="4"/>
      <c r="V13" s="4"/>
      <c r="W13" s="94"/>
      <c r="X13" s="7" t="s">
        <v>12</v>
      </c>
      <c r="Y13" s="99"/>
      <c r="Z13" s="5"/>
      <c r="AA13" s="5"/>
      <c r="AB13" s="95"/>
      <c r="AC13" s="97"/>
      <c r="AD13" s="97"/>
    </row>
    <row r="14" spans="1:30" ht="200.1" customHeight="1">
      <c r="A14" s="92"/>
      <c r="B14" s="92"/>
      <c r="C14" s="92"/>
      <c r="D14" s="92"/>
      <c r="E14" s="92"/>
      <c r="F14" s="20">
        <v>10</v>
      </c>
      <c r="G14" s="14"/>
      <c r="H14" s="14"/>
      <c r="I14" s="15"/>
      <c r="J14" s="15"/>
      <c r="K14" s="16" t="str">
        <f>IF(ISERROR(VLOOKUP(G14,加總權重計算方式!$A$25:$B$28,2,FALSE)),"",VLOOKUP(G14,加總權重計算方式!$A$25:$B$28,2,FALSE))</f>
        <v/>
      </c>
      <c r="L14" s="16" t="str">
        <f>IF(ISERROR(VLOOKUP(I14,加總權重計算方式!$A$3:$C$22,2,FALSE)),"",VLOOKUP(I14,加總權重計算方式!$A$3:$C$22,2,FALSE))</f>
        <v/>
      </c>
      <c r="M14" s="16" t="str">
        <f>IF(ISERROR(VLOOKUP(J14,加總權重計算方式!$A$3:$C$22,3,FALSE)),"",VLOOKUP(J14,加總權重計算方式!$A$3:$C$22,3,FALSE))</f>
        <v/>
      </c>
      <c r="N14" s="12">
        <f t="shared" si="1"/>
        <v>0</v>
      </c>
      <c r="O14" s="13"/>
      <c r="P14" s="13"/>
      <c r="Q14" s="13"/>
      <c r="R14" s="13" t="str">
        <f>IF(ISERROR(VLOOKUP(O14,加總權重計算方式!$F$3:$G$11,2,FALSE)),"",VLOOKUP(O14,加總權重計算方式!$F$3:$G$11,2,FALSE))</f>
        <v/>
      </c>
      <c r="S14" s="12">
        <f t="shared" si="0"/>
        <v>0</v>
      </c>
      <c r="T14" s="17"/>
      <c r="U14" s="4"/>
      <c r="V14" s="4"/>
      <c r="W14" s="94"/>
      <c r="X14" s="7" t="s">
        <v>12</v>
      </c>
      <c r="Y14" s="99"/>
      <c r="Z14" s="5"/>
      <c r="AA14" s="5"/>
      <c r="AB14" s="95"/>
      <c r="AC14" s="97"/>
      <c r="AD14" s="97"/>
    </row>
    <row r="15" spans="1:30" ht="200.1" customHeight="1">
      <c r="A15" s="92"/>
      <c r="B15" s="92"/>
      <c r="C15" s="92"/>
      <c r="D15" s="92"/>
      <c r="E15" s="92"/>
      <c r="F15" s="20">
        <v>11</v>
      </c>
      <c r="G15" s="14"/>
      <c r="H15" s="14"/>
      <c r="I15" s="15"/>
      <c r="J15" s="15"/>
      <c r="K15" s="16" t="str">
        <f>IF(ISERROR(VLOOKUP(G15,加總權重計算方式!$A$25:$B$28,2,FALSE)),"",VLOOKUP(G15,加總權重計算方式!$A$25:$B$28,2,FALSE))</f>
        <v/>
      </c>
      <c r="L15" s="16" t="str">
        <f>IF(ISERROR(VLOOKUP(I15,加總權重計算方式!$A$3:$C$22,2,FALSE)),"",VLOOKUP(I15,加總權重計算方式!$A$3:$C$22,2,FALSE))</f>
        <v/>
      </c>
      <c r="M15" s="16" t="str">
        <f>IF(ISERROR(VLOOKUP(J15,加總權重計算方式!$A$3:$C$22,3,FALSE)),"",VLOOKUP(J15,加總權重計算方式!$A$3:$C$22,3,FALSE))</f>
        <v/>
      </c>
      <c r="N15" s="12">
        <f t="shared" si="1"/>
        <v>0</v>
      </c>
      <c r="O15" s="13"/>
      <c r="P15" s="13"/>
      <c r="Q15" s="13"/>
      <c r="R15" s="13" t="str">
        <f>IF(ISERROR(VLOOKUP(O15,加總權重計算方式!$F$3:$G$11,2,FALSE)),"",VLOOKUP(O15,加總權重計算方式!$F$3:$G$11,2,FALSE))</f>
        <v/>
      </c>
      <c r="S15" s="12">
        <f t="shared" si="0"/>
        <v>0</v>
      </c>
      <c r="T15" s="17"/>
      <c r="U15" s="4"/>
      <c r="V15" s="4"/>
      <c r="W15" s="94"/>
      <c r="X15" s="7" t="s">
        <v>12</v>
      </c>
      <c r="Y15" s="99"/>
      <c r="Z15" s="5"/>
      <c r="AA15" s="5"/>
      <c r="AB15" s="95"/>
      <c r="AC15" s="97"/>
      <c r="AD15" s="97"/>
    </row>
    <row r="16" spans="1:30" ht="200.1" customHeight="1">
      <c r="A16" s="92"/>
      <c r="B16" s="92"/>
      <c r="C16" s="92"/>
      <c r="D16" s="92"/>
      <c r="E16" s="92"/>
      <c r="F16" s="20">
        <v>12</v>
      </c>
      <c r="G16" s="14"/>
      <c r="H16" s="14"/>
      <c r="I16" s="15"/>
      <c r="J16" s="15"/>
      <c r="K16" s="16" t="str">
        <f>IF(ISERROR(VLOOKUP(G16,加總權重計算方式!$A$25:$B$28,2,FALSE)),"",VLOOKUP(G16,加總權重計算方式!$A$25:$B$28,2,FALSE))</f>
        <v/>
      </c>
      <c r="L16" s="16" t="str">
        <f>IF(ISERROR(VLOOKUP(I16,加總權重計算方式!$A$3:$C$22,2,FALSE)),"",VLOOKUP(I16,加總權重計算方式!$A$3:$C$22,2,FALSE))</f>
        <v/>
      </c>
      <c r="M16" s="16" t="str">
        <f>IF(ISERROR(VLOOKUP(J16,加總權重計算方式!$A$3:$C$22,3,FALSE)),"",VLOOKUP(J16,加總權重計算方式!$A$3:$C$22,3,FALSE))</f>
        <v/>
      </c>
      <c r="N16" s="12">
        <f t="shared" si="1"/>
        <v>0</v>
      </c>
      <c r="O16" s="13"/>
      <c r="P16" s="13"/>
      <c r="Q16" s="13"/>
      <c r="R16" s="13" t="str">
        <f>IF(ISERROR(VLOOKUP(O16,加總權重計算方式!$F$3:$G$11,2,FALSE)),"",VLOOKUP(O16,加總權重計算方式!$F$3:$G$11,2,FALSE))</f>
        <v/>
      </c>
      <c r="S16" s="12">
        <f t="shared" si="0"/>
        <v>0</v>
      </c>
      <c r="T16" s="17"/>
      <c r="U16" s="4"/>
      <c r="V16" s="4"/>
      <c r="W16" s="94"/>
      <c r="X16" s="7" t="s">
        <v>12</v>
      </c>
      <c r="Y16" s="99"/>
      <c r="Z16" s="5"/>
      <c r="AA16" s="5"/>
      <c r="AB16" s="95"/>
      <c r="AC16" s="97"/>
      <c r="AD16" s="97"/>
    </row>
    <row r="17" spans="1:30" ht="200.1" customHeight="1">
      <c r="A17" s="92"/>
      <c r="B17" s="92"/>
      <c r="C17" s="92"/>
      <c r="D17" s="92"/>
      <c r="E17" s="92"/>
      <c r="F17" s="20">
        <v>13</v>
      </c>
      <c r="G17" s="14"/>
      <c r="H17" s="14"/>
      <c r="I17" s="15"/>
      <c r="J17" s="15"/>
      <c r="K17" s="16" t="str">
        <f>IF(ISERROR(VLOOKUP(G17,加總權重計算方式!$A$25:$B$28,2,FALSE)),"",VLOOKUP(G17,加總權重計算方式!$A$25:$B$28,2,FALSE))</f>
        <v/>
      </c>
      <c r="L17" s="16" t="str">
        <f>IF(ISERROR(VLOOKUP(I17,加總權重計算方式!$A$3:$C$22,2,FALSE)),"",VLOOKUP(I17,加總權重計算方式!$A$3:$C$22,2,FALSE))</f>
        <v/>
      </c>
      <c r="M17" s="16" t="str">
        <f>IF(ISERROR(VLOOKUP(J17,加總權重計算方式!$A$3:$C$22,3,FALSE)),"",VLOOKUP(J17,加總權重計算方式!$A$3:$C$22,3,FALSE))</f>
        <v/>
      </c>
      <c r="N17" s="12">
        <f t="shared" si="1"/>
        <v>0</v>
      </c>
      <c r="O17" s="13"/>
      <c r="P17" s="13"/>
      <c r="Q17" s="13"/>
      <c r="R17" s="13" t="str">
        <f>IF(ISERROR(VLOOKUP(O17,加總權重計算方式!$F$3:$G$11,2,FALSE)),"",VLOOKUP(O17,加總權重計算方式!$F$3:$G$11,2,FALSE))</f>
        <v/>
      </c>
      <c r="S17" s="12">
        <f t="shared" si="0"/>
        <v>0</v>
      </c>
      <c r="T17" s="17"/>
      <c r="U17" s="4"/>
      <c r="V17" s="4"/>
      <c r="W17" s="94"/>
      <c r="X17" s="7" t="s">
        <v>12</v>
      </c>
      <c r="Y17" s="99"/>
      <c r="Z17" s="5"/>
      <c r="AA17" s="5"/>
      <c r="AB17" s="95"/>
      <c r="AC17" s="97"/>
      <c r="AD17" s="97"/>
    </row>
    <row r="18" spans="1:30" ht="200.1" customHeight="1">
      <c r="A18" s="92"/>
      <c r="B18" s="92"/>
      <c r="C18" s="92"/>
      <c r="D18" s="92"/>
      <c r="E18" s="92"/>
      <c r="F18" s="20">
        <v>14</v>
      </c>
      <c r="G18" s="14"/>
      <c r="H18" s="14"/>
      <c r="I18" s="15"/>
      <c r="J18" s="15"/>
      <c r="K18" s="16" t="str">
        <f>IF(ISERROR(VLOOKUP(G18,加總權重計算方式!$A$25:$B$28,2,FALSE)),"",VLOOKUP(G18,加總權重計算方式!$A$25:$B$28,2,FALSE))</f>
        <v/>
      </c>
      <c r="L18" s="16" t="str">
        <f>IF(ISERROR(VLOOKUP(I18,加總權重計算方式!$A$3:$C$22,2,FALSE)),"",VLOOKUP(I18,加總權重計算方式!$A$3:$C$22,2,FALSE))</f>
        <v/>
      </c>
      <c r="M18" s="16" t="str">
        <f>IF(ISERROR(VLOOKUP(J18,加總權重計算方式!$A$3:$C$22,3,FALSE)),"",VLOOKUP(J18,加總權重計算方式!$A$3:$C$22,3,FALSE))</f>
        <v/>
      </c>
      <c r="N18" s="12">
        <f t="shared" si="1"/>
        <v>0</v>
      </c>
      <c r="O18" s="13"/>
      <c r="P18" s="13"/>
      <c r="Q18" s="13"/>
      <c r="R18" s="13" t="str">
        <f>IF(ISERROR(VLOOKUP(O18,加總權重計算方式!$F$3:$G$11,2,FALSE)),"",VLOOKUP(O18,加總權重計算方式!$F$3:$G$11,2,FALSE))</f>
        <v/>
      </c>
      <c r="S18" s="12">
        <f t="shared" si="0"/>
        <v>0</v>
      </c>
      <c r="T18" s="17"/>
      <c r="U18" s="4"/>
      <c r="V18" s="4"/>
      <c r="W18" s="94"/>
      <c r="X18" s="7" t="s">
        <v>12</v>
      </c>
      <c r="Y18" s="99"/>
      <c r="Z18" s="5"/>
      <c r="AA18" s="5"/>
      <c r="AB18" s="95"/>
      <c r="AC18" s="97"/>
      <c r="AD18" s="97"/>
    </row>
    <row r="19" spans="1:30" ht="200.1" customHeight="1">
      <c r="A19" s="93"/>
      <c r="B19" s="93"/>
      <c r="C19" s="93"/>
      <c r="D19" s="93"/>
      <c r="E19" s="93"/>
      <c r="F19" s="20">
        <v>15</v>
      </c>
      <c r="G19" s="14"/>
      <c r="H19" s="14"/>
      <c r="I19" s="15"/>
      <c r="J19" s="15"/>
      <c r="K19" s="16" t="str">
        <f>IF(ISERROR(VLOOKUP(G19,加總權重計算方式!$A$25:$B$28,2,FALSE)),"",VLOOKUP(G19,加總權重計算方式!$A$25:$B$28,2,FALSE))</f>
        <v/>
      </c>
      <c r="L19" s="16" t="str">
        <f>IF(ISERROR(VLOOKUP(I19,加總權重計算方式!$A$3:$C$22,2,FALSE)),"",VLOOKUP(I19,加總權重計算方式!$A$3:$C$22,2,FALSE))</f>
        <v/>
      </c>
      <c r="M19" s="16" t="str">
        <f>IF(ISERROR(VLOOKUP(J19,加總權重計算方式!$A$3:$C$22,3,FALSE)),"",VLOOKUP(J19,加總權重計算方式!$A$3:$C$22,3,FALSE))</f>
        <v/>
      </c>
      <c r="N19" s="12">
        <f t="shared" si="1"/>
        <v>0</v>
      </c>
      <c r="O19" s="13"/>
      <c r="P19" s="13"/>
      <c r="Q19" s="13"/>
      <c r="R19" s="13" t="str">
        <f>IF(ISERROR(VLOOKUP(O19,加總權重計算方式!$F$3:$G$11,2,FALSE)),"",VLOOKUP(O19,加總權重計算方式!$F$3:$G$11,2,FALSE))</f>
        <v/>
      </c>
      <c r="S19" s="12">
        <f t="shared" si="0"/>
        <v>0</v>
      </c>
      <c r="T19" s="17"/>
      <c r="U19" s="4"/>
      <c r="V19" s="4"/>
      <c r="W19" s="94"/>
      <c r="X19" s="7" t="s">
        <v>12</v>
      </c>
      <c r="Y19" s="100"/>
      <c r="Z19" s="6"/>
      <c r="AA19" s="6"/>
      <c r="AB19" s="96"/>
      <c r="AC19" s="98"/>
      <c r="AD19" s="98"/>
    </row>
  </sheetData>
  <sheetProtection algorithmName="SHA-512" hashValue="xISMtCOM1PIp5xHWi1tWCmXBwYZzRlLwpunaB6DobdBRxeV3UmufUEssnq2LHkhuuedLf56W6zxcmlSpi6UrjA==" saltValue="JYfUSIOT1p30S4jJ8HnW5g==" spinCount="100000" sheet="1" formatColumns="0" formatRows="0"/>
  <protectedRanges>
    <protectedRange sqref="T5:V19" name="範圍3"/>
    <protectedRange sqref="O5:Q19" name="範圍2"/>
    <protectedRange sqref="A5:J19" name="範圍1"/>
  </protectedRanges>
  <mergeCells count="24">
    <mergeCell ref="W5:W19"/>
    <mergeCell ref="AB5:AB19"/>
    <mergeCell ref="AC5:AC19"/>
    <mergeCell ref="AD5:AD19"/>
    <mergeCell ref="Y5:Y19"/>
    <mergeCell ref="A5:A19"/>
    <mergeCell ref="B5:B19"/>
    <mergeCell ref="C5:C19"/>
    <mergeCell ref="D5:D19"/>
    <mergeCell ref="E5:E19"/>
    <mergeCell ref="A1:AD1"/>
    <mergeCell ref="F3:F4"/>
    <mergeCell ref="G3:N3"/>
    <mergeCell ref="O3:S3"/>
    <mergeCell ref="AB3:AD3"/>
    <mergeCell ref="A3:E3"/>
    <mergeCell ref="T3:T4"/>
    <mergeCell ref="W3:W4"/>
    <mergeCell ref="Y3:AA3"/>
    <mergeCell ref="X3:X4"/>
    <mergeCell ref="U3:U4"/>
    <mergeCell ref="V3:V4"/>
    <mergeCell ref="T2:U2"/>
    <mergeCell ref="V2:X2"/>
  </mergeCells>
  <phoneticPr fontId="2" type="noConversion"/>
  <printOptions horizontalCentered="1"/>
  <pageMargins left="0.39370078740157483" right="0.39370078740157483" top="0.74803149606299213" bottom="0.74803149606299213" header="0.31496062992125984" footer="0.31496062992125984"/>
  <pageSetup paperSize="8" scale="12" orientation="landscape" r:id="rId1"/>
  <headerFooter>
    <oddHeader>&amp;C表3</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加總權重計算方式!$A$25:$A$28</xm:f>
          </x14:formula1>
          <xm:sqref>G5:G19</xm:sqref>
        </x14:dataValidation>
        <x14:dataValidation type="list" allowBlank="1" showInputMessage="1" showErrorMessage="1" xr:uid="{00000000-0002-0000-0100-000001000000}">
          <x14:formula1>
            <xm:f>加總權重計算方式!$F$3:$F$11</xm:f>
          </x14:formula1>
          <xm:sqref>O5:P19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G28"/>
  <sheetViews>
    <sheetView workbookViewId="0">
      <selection activeCell="G11" sqref="G11"/>
    </sheetView>
  </sheetViews>
  <sheetFormatPr defaultRowHeight="16.5"/>
  <cols>
    <col min="1" max="1" width="23.25" customWidth="1"/>
    <col min="2" max="2" width="11.375" customWidth="1"/>
    <col min="3" max="3" width="13.375" customWidth="1"/>
    <col min="6" max="6" width="38.625" customWidth="1"/>
    <col min="7" max="7" width="10.25" customWidth="1"/>
  </cols>
  <sheetData>
    <row r="2" spans="1:7">
      <c r="A2" s="1" t="s">
        <v>23</v>
      </c>
      <c r="B2" s="1" t="s">
        <v>0</v>
      </c>
      <c r="C2" s="1" t="s">
        <v>1</v>
      </c>
      <c r="F2" s="1" t="s">
        <v>14</v>
      </c>
      <c r="G2" s="1" t="s">
        <v>25</v>
      </c>
    </row>
    <row r="3" spans="1:7">
      <c r="A3">
        <v>1</v>
      </c>
      <c r="B3">
        <v>1</v>
      </c>
      <c r="C3">
        <f>B3</f>
        <v>1</v>
      </c>
      <c r="F3" t="s">
        <v>15</v>
      </c>
      <c r="G3">
        <v>1</v>
      </c>
    </row>
    <row r="4" spans="1:7">
      <c r="A4">
        <v>2</v>
      </c>
      <c r="B4">
        <f>B3/2</f>
        <v>0.5</v>
      </c>
      <c r="C4">
        <f>C3+B4</f>
        <v>1.5</v>
      </c>
      <c r="F4" t="s">
        <v>16</v>
      </c>
      <c r="G4">
        <v>0.5</v>
      </c>
    </row>
    <row r="5" spans="1:7">
      <c r="A5">
        <v>3</v>
      </c>
      <c r="B5">
        <f t="shared" ref="B5:B22" si="0">B4/2</f>
        <v>0.25</v>
      </c>
      <c r="C5">
        <f t="shared" ref="C5:C22" si="1">C4+B5</f>
        <v>1.75</v>
      </c>
      <c r="F5" t="s">
        <v>17</v>
      </c>
      <c r="G5">
        <v>0.25</v>
      </c>
    </row>
    <row r="6" spans="1:7">
      <c r="A6">
        <v>4</v>
      </c>
      <c r="B6">
        <f t="shared" si="0"/>
        <v>0.125</v>
      </c>
      <c r="C6">
        <f t="shared" si="1"/>
        <v>1.875</v>
      </c>
      <c r="F6" t="s">
        <v>18</v>
      </c>
      <c r="G6">
        <v>1</v>
      </c>
    </row>
    <row r="7" spans="1:7">
      <c r="A7">
        <v>5</v>
      </c>
      <c r="B7">
        <f t="shared" si="0"/>
        <v>6.25E-2</v>
      </c>
      <c r="C7">
        <f t="shared" si="1"/>
        <v>1.9375</v>
      </c>
      <c r="F7" t="s">
        <v>20</v>
      </c>
      <c r="G7">
        <v>0.5</v>
      </c>
    </row>
    <row r="8" spans="1:7">
      <c r="A8">
        <v>6</v>
      </c>
      <c r="B8">
        <f t="shared" si="0"/>
        <v>3.125E-2</v>
      </c>
      <c r="C8">
        <f t="shared" si="1"/>
        <v>1.96875</v>
      </c>
      <c r="F8" t="s">
        <v>21</v>
      </c>
      <c r="G8">
        <v>0.25</v>
      </c>
    </row>
    <row r="9" spans="1:7">
      <c r="A9">
        <v>7</v>
      </c>
      <c r="B9">
        <f t="shared" si="0"/>
        <v>1.5625E-2</v>
      </c>
      <c r="C9">
        <f t="shared" si="1"/>
        <v>1.984375</v>
      </c>
      <c r="F9" t="s">
        <v>19</v>
      </c>
      <c r="G9">
        <v>0.125</v>
      </c>
    </row>
    <row r="10" spans="1:7">
      <c r="A10">
        <v>8</v>
      </c>
      <c r="B10">
        <f t="shared" si="0"/>
        <v>7.8125E-3</v>
      </c>
      <c r="C10">
        <f t="shared" si="1"/>
        <v>1.9921875</v>
      </c>
      <c r="F10" t="s">
        <v>26</v>
      </c>
      <c r="G10">
        <v>0.5</v>
      </c>
    </row>
    <row r="11" spans="1:7">
      <c r="A11">
        <v>9</v>
      </c>
      <c r="B11">
        <f t="shared" si="0"/>
        <v>3.90625E-3</v>
      </c>
      <c r="C11">
        <f t="shared" si="1"/>
        <v>1.99609375</v>
      </c>
      <c r="F11" t="s">
        <v>27</v>
      </c>
      <c r="G11">
        <v>1</v>
      </c>
    </row>
    <row r="12" spans="1:7">
      <c r="A12">
        <v>10</v>
      </c>
      <c r="B12">
        <f t="shared" si="0"/>
        <v>1.953125E-3</v>
      </c>
      <c r="C12">
        <f t="shared" si="1"/>
        <v>1.998046875</v>
      </c>
    </row>
    <row r="13" spans="1:7">
      <c r="A13">
        <v>11</v>
      </c>
      <c r="B13">
        <f t="shared" si="0"/>
        <v>9.765625E-4</v>
      </c>
      <c r="C13">
        <f t="shared" si="1"/>
        <v>1.9990234375</v>
      </c>
    </row>
    <row r="14" spans="1:7">
      <c r="A14">
        <v>12</v>
      </c>
      <c r="B14">
        <f t="shared" si="0"/>
        <v>4.8828125E-4</v>
      </c>
      <c r="C14">
        <f t="shared" si="1"/>
        <v>1.99951171875</v>
      </c>
    </row>
    <row r="15" spans="1:7">
      <c r="A15">
        <v>13</v>
      </c>
      <c r="B15">
        <f t="shared" si="0"/>
        <v>2.44140625E-4</v>
      </c>
      <c r="C15">
        <f t="shared" si="1"/>
        <v>1.999755859375</v>
      </c>
    </row>
    <row r="16" spans="1:7">
      <c r="A16">
        <v>14</v>
      </c>
      <c r="B16">
        <f t="shared" si="0"/>
        <v>1.220703125E-4</v>
      </c>
      <c r="C16">
        <f t="shared" si="1"/>
        <v>1.9998779296875</v>
      </c>
    </row>
    <row r="17" spans="1:3">
      <c r="A17">
        <v>15</v>
      </c>
      <c r="B17">
        <f t="shared" si="0"/>
        <v>6.103515625E-5</v>
      </c>
      <c r="C17">
        <f t="shared" si="1"/>
        <v>1.99993896484375</v>
      </c>
    </row>
    <row r="18" spans="1:3">
      <c r="A18">
        <v>16</v>
      </c>
      <c r="B18">
        <f t="shared" si="0"/>
        <v>3.0517578125E-5</v>
      </c>
      <c r="C18">
        <f t="shared" si="1"/>
        <v>1.999969482421875</v>
      </c>
    </row>
    <row r="19" spans="1:3">
      <c r="A19">
        <v>17</v>
      </c>
      <c r="B19">
        <f t="shared" si="0"/>
        <v>1.52587890625E-5</v>
      </c>
      <c r="C19">
        <f t="shared" si="1"/>
        <v>1.9999847412109375</v>
      </c>
    </row>
    <row r="20" spans="1:3">
      <c r="A20">
        <v>18</v>
      </c>
      <c r="B20">
        <f t="shared" si="0"/>
        <v>7.62939453125E-6</v>
      </c>
      <c r="C20">
        <f t="shared" si="1"/>
        <v>1.9999923706054688</v>
      </c>
    </row>
    <row r="21" spans="1:3">
      <c r="A21">
        <v>19</v>
      </c>
      <c r="B21">
        <f t="shared" si="0"/>
        <v>3.814697265625E-6</v>
      </c>
      <c r="C21">
        <f t="shared" si="1"/>
        <v>1.9999961853027344</v>
      </c>
    </row>
    <row r="22" spans="1:3">
      <c r="A22">
        <v>20</v>
      </c>
      <c r="B22">
        <f t="shared" si="0"/>
        <v>1.9073486328125E-6</v>
      </c>
      <c r="C22">
        <f t="shared" si="1"/>
        <v>1.9999980926513672</v>
      </c>
    </row>
    <row r="24" spans="1:3">
      <c r="A24" s="1" t="s">
        <v>22</v>
      </c>
      <c r="B24" s="1" t="s">
        <v>25</v>
      </c>
    </row>
    <row r="25" spans="1:3">
      <c r="A25" t="s">
        <v>3</v>
      </c>
      <c r="B25">
        <v>1</v>
      </c>
    </row>
    <row r="26" spans="1:3">
      <c r="A26" t="s">
        <v>8</v>
      </c>
      <c r="B26">
        <v>0.5</v>
      </c>
    </row>
    <row r="27" spans="1:3">
      <c r="A27" t="s">
        <v>43</v>
      </c>
      <c r="B27">
        <v>0.25</v>
      </c>
    </row>
    <row r="28" spans="1:3">
      <c r="A28" t="s">
        <v>44</v>
      </c>
      <c r="B28">
        <v>0.125</v>
      </c>
    </row>
  </sheetData>
  <sheetProtection algorithmName="SHA-512" hashValue="wZ/gOMs6JNUB43WqBRSmHWrzZxB7iuI92GjY5d9Xae7mDMkyhQosMfpOWKTgdcxiYiqrgqjLeQk7AuQknpLNOw==" saltValue="5XiLsQ1+IJ/+LFXW4/l0Gg==" spinCount="100000" sheet="1" objects="1" scenarios="1"/>
  <phoneticPr fontId="2" type="noConversion"/>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填寫說明</vt:lpstr>
      <vt:lpstr>碩二、碩三</vt:lpstr>
      <vt:lpstr>加總權重計算方式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ntut</dc:creator>
  <cp:lastModifiedBy>ntutuser-037685</cp:lastModifiedBy>
  <cp:lastPrinted>2026-08-27T02:45:03Z</cp:lastPrinted>
  <dcterms:created xsi:type="dcterms:W3CDTF">2014-11-15T13:09:47Z</dcterms:created>
  <dcterms:modified xsi:type="dcterms:W3CDTF">2026-08-27T02:45:07Z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B0E82087D83449DAAA7005D29C1D7395</vt:lpwstr>
  </property>
  <property fmtid="{D5CDD505-2E9C-101B-9397-08002B2CF9AE}" pid="3" name="KSOProductBuildVer">
    <vt:lpwstr>1033-11.2.0.10382</vt:lpwstr>
  </property>
</Properties>
</file>